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795" windowHeight="10995" firstSheet="1" activeTab="1"/>
  </bookViews>
  <sheets>
    <sheet name="By Department" sheetId="1" state="hidden" r:id="rId1"/>
    <sheet name="By Agency" sheetId="2" r:id="rId2"/>
    <sheet name="Graph" sheetId="3" state="hidden" r:id="rId3"/>
  </sheets>
  <externalReferences>
    <externalReference r:id="rId6"/>
    <externalReference r:id="rId7"/>
  </externalReferences>
  <definedNames>
    <definedName name="_xlnm.Print_Area" localSheetId="1">'By Agency'!$A$1:$H$326</definedName>
    <definedName name="_xlnm.Print_Area" localSheetId="0">'By Department'!$A$1:$R$66</definedName>
    <definedName name="_xlnm.Print_Area" localSheetId="2">'Graph'!$A$10:$H$49</definedName>
    <definedName name="_xlnm.Print_Titles" localSheetId="1">'By Agency'!$1:$8</definedName>
    <definedName name="Z_149BABA1_3CBB_4AB5_8307_CDFFE2416884_.wvu.PrintArea" localSheetId="1" hidden="1">'By Agency'!$A$1:$H$326</definedName>
    <definedName name="Z_149BABA1_3CBB_4AB5_8307_CDFFE2416884_.wvu.PrintTitles" localSheetId="1" hidden="1">'By Agency'!$1:$8</definedName>
    <definedName name="Z_149BABA1_3CBB_4AB5_8307_CDFFE2416884_.wvu.Rows" localSheetId="1" hidden="1">'By Agency'!$130:$130,'By Agency'!$272:$275,'By Agency'!$278:$300,'By Agency'!$303:$316</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63CE5467_86C0_4816_A6C7_6C3632652BD9_.wvu.PrintArea" localSheetId="1" hidden="1">'By Agency'!$A$1:$H$326</definedName>
    <definedName name="Z_63CE5467_86C0_4816_A6C7_6C3632652BD9_.wvu.PrintTitles" localSheetId="1" hidden="1">'By Agency'!$1:$8</definedName>
    <definedName name="Z_63CE5467_86C0_4816_A6C7_6C3632652BD9_.wvu.Rows" localSheetId="1" hidden="1">'By Agency'!$130:$130,'By Agency'!$271:$275,'By Agency'!$278:$300,'By Agency'!$303:$316</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 name="Z_E72949E6_F470_4685_A8B8_FC40C2B684D5_.wvu.PrintArea" localSheetId="1" hidden="1">'By Agency'!$A$1:$H$326</definedName>
    <definedName name="Z_E72949E6_F470_4685_A8B8_FC40C2B684D5_.wvu.PrintTitles" localSheetId="1" hidden="1">'By Agency'!$1:$8</definedName>
    <definedName name="Z_E72949E6_F470_4685_A8B8_FC40C2B684D5_.wvu.Rows" localSheetId="1" hidden="1">'By Agency'!$130:$130,'By Agency'!$272:$275,'By Agency'!$278:$300,'By Agency'!$303:$316</definedName>
  </definedNames>
  <calcPr fullCalcOnLoad="1"/>
</workbook>
</file>

<file path=xl/sharedStrings.xml><?xml version="1.0" encoding="utf-8"?>
<sst xmlns="http://schemas.openxmlformats.org/spreadsheetml/2006/main" count="376" uniqueCount="349">
  <si>
    <t>All Departments</t>
  </si>
  <si>
    <t>in millions</t>
  </si>
  <si>
    <t>CUMULATIVE</t>
  </si>
  <si>
    <t>JAN</t>
  </si>
  <si>
    <t>FEB</t>
  </si>
  <si>
    <t>Monthly NCA Credited</t>
  </si>
  <si>
    <t>Monthly NCA Utilized</t>
  </si>
  <si>
    <t>MAR</t>
  </si>
  <si>
    <t>AS OF MAR</t>
  </si>
  <si>
    <t>NCA Utilized / NCAs Credited - Flow</t>
  </si>
  <si>
    <t>NCA Utilized / NCAs Credited - Cumulative</t>
  </si>
  <si>
    <t>NCAs CREDITED VS NCA UTILIZATION, JANUARY-MARCH 2017</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</si>
  <si>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</si>
  <si>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AS OF MARCH 31, 2017</t>
  </si>
  <si>
    <t>(in thousand pesos)</t>
  </si>
  <si>
    <t>DEPARTMENT</t>
  </si>
  <si>
    <r>
      <t>NCA RELEASES</t>
    </r>
    <r>
      <rPr>
        <vertAlign val="superscript"/>
        <sz val="10"/>
        <rFont val="Arial"/>
        <family val="2"/>
      </rPr>
      <t>/3</t>
    </r>
  </si>
  <si>
    <r>
      <t>NCAs UTILIZED</t>
    </r>
    <r>
      <rPr>
        <vertAlign val="superscript"/>
        <sz val="10"/>
        <rFont val="Arial"/>
        <family val="2"/>
      </rPr>
      <t>/4</t>
    </r>
  </si>
  <si>
    <r>
      <t xml:space="preserve">UNUSED NCAs </t>
    </r>
    <r>
      <rPr>
        <vertAlign val="superscript"/>
        <sz val="10"/>
        <rFont val="Arial"/>
        <family val="2"/>
      </rPr>
      <t>/5</t>
    </r>
  </si>
  <si>
    <r>
      <t xml:space="preserve">UTILIZATION RATIO (%) </t>
    </r>
    <r>
      <rPr>
        <vertAlign val="superscript"/>
        <sz val="10"/>
        <rFont val="Arial"/>
        <family val="2"/>
      </rPr>
      <t>/6</t>
    </r>
  </si>
  <si>
    <t>JANUARY</t>
  </si>
  <si>
    <t>FEBRUARY</t>
  </si>
  <si>
    <t>MARCH</t>
  </si>
  <si>
    <t>As of 1ST QUARTER</t>
  </si>
  <si>
    <t>TOTAL</t>
  </si>
  <si>
    <t>DEPARTMENTS</t>
  </si>
  <si>
    <t>Congress of the Philippines</t>
  </si>
  <si>
    <t>Office of the President</t>
  </si>
  <si>
    <t>Office of the Vice-President</t>
  </si>
  <si>
    <t>Department of Agrarian Reform</t>
  </si>
  <si>
    <t>Department of Agriculture</t>
  </si>
  <si>
    <r>
      <t>Department of Budget and Management</t>
    </r>
    <r>
      <rPr>
        <vertAlign val="superscript"/>
        <sz val="10"/>
        <rFont val="Arial"/>
        <family val="2"/>
      </rPr>
      <t>/6</t>
    </r>
  </si>
  <si>
    <t>Department of Education</t>
  </si>
  <si>
    <t>State Universities and Colleges</t>
  </si>
  <si>
    <t>Department of Energy</t>
  </si>
  <si>
    <t>Department of Environment and Natural Resources</t>
  </si>
  <si>
    <t>Department of Finance</t>
  </si>
  <si>
    <t>Department of Foreign Affairs</t>
  </si>
  <si>
    <t>Department of Health</t>
  </si>
  <si>
    <t>Department of Info and Communication Technology</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</si>
  <si>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</si>
  <si>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</si>
  <si>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</si>
  <si>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</si>
  <si>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</si>
  <si>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</si>
  <si>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</si>
  <si>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</si>
  <si>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</si>
  <si>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 xml:space="preserve">Dept. of Transportation </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</si>
  <si>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</si>
  <si>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</si>
  <si>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</si>
  <si>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</si>
  <si>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</si>
  <si>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</si>
  <si>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</si>
  <si>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</si>
  <si>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</si>
  <si>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</si>
  <si>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Autonomous Region in Muslim Mindanao</t>
  </si>
  <si>
    <t>OTHERS</t>
  </si>
  <si>
    <t xml:space="preserve">Budgetary Support to Government </t>
  </si>
  <si>
    <r>
      <t xml:space="preserve">     Owned and Controlled Corporations</t>
    </r>
    <r>
      <rPr>
        <vertAlign val="superscript"/>
        <sz val="10"/>
        <rFont val="Arial"/>
        <family val="2"/>
      </rPr>
      <t>/8</t>
    </r>
  </si>
  <si>
    <r>
      <t>Allotment to Local Government Units</t>
    </r>
    <r>
      <rPr>
        <vertAlign val="superscript"/>
        <sz val="10"/>
        <rFont val="Arial"/>
        <family val="2"/>
      </rPr>
      <t>/9</t>
    </r>
  </si>
  <si>
    <t xml:space="preserve">  o.w.  Metropolitan Manila Development Authority
          (Fund 101)</t>
  </si>
  <si>
    <t>/1</t>
  </si>
  <si>
    <t>Source: Report of MDS-Government Servicing Banks as of March 2017</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</si>
  <si>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</si>
  <si>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</si>
  <si>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</si>
  <si>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</si>
  <si>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</si>
  <si>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</si>
  <si>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</si>
  <si>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Negative entries refer to utilized NCAs in the first two months of the quarter (January and/or February)</t>
  </si>
  <si>
    <t>/6</t>
  </si>
  <si>
    <t>Percent of NCAs utilized over NCA releases</t>
  </si>
  <si>
    <t>/7</t>
  </si>
  <si>
    <t xml:space="preserve">DBM: inclusive of grants from AECID </t>
  </si>
  <si>
    <t>/8</t>
  </si>
  <si>
    <t>BSGC: Total budget support covered by NCA releases (i.e. subsidy and equity). Details to be coordinated with Bureau of Treasury</t>
  </si>
  <si>
    <t>/9</t>
  </si>
  <si>
    <t>ALGU: inclusive of IRA, special shares for LGUs, MMDA and other transfers to LGUs</t>
  </si>
  <si>
    <t>STATUS OF NCA UTILIZATION (Net Trust and Working Fund), as of March 31, 2017</t>
  </si>
  <si>
    <t>Based on Report of MDS-Government Servicing Banks</t>
  </si>
  <si>
    <t>In Thousand Pesos</t>
  </si>
  <si>
    <t>PARTICULARS</t>
  </si>
  <si>
    <r>
      <t xml:space="preserve">NCA RELEASES </t>
    </r>
    <r>
      <rPr>
        <b/>
        <vertAlign val="superscript"/>
        <sz val="8.5"/>
        <rFont val="Arial"/>
        <family val="2"/>
      </rPr>
      <t>/1</t>
    </r>
  </si>
  <si>
    <r>
      <t>NCAs UTILIZED</t>
    </r>
    <r>
      <rPr>
        <sz val="10"/>
        <rFont val="Arial"/>
        <family val="2"/>
      </rPr>
      <t xml:space="preserve"> </t>
    </r>
    <r>
      <rPr>
        <vertAlign val="superscript"/>
        <sz val="10"/>
        <rFont val="Arial"/>
        <family val="2"/>
      </rPr>
      <t>/2</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</si>
  <si>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</si>
  <si>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</si>
  <si>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</si>
  <si>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</si>
  <si>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</si>
  <si>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t>Sub-total</t>
  </si>
  <si>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</si>
  <si>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</si>
  <si>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</si>
  <si>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</si>
  <si>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</si>
  <si>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</si>
  <si>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</si>
  <si>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</si>
  <si>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</si>
  <si>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</si>
  <si>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DA</t>
  </si>
  <si>
    <t xml:space="preserve">   OSEC</t>
  </si>
  <si>
    <t xml:space="preserve">   ACPC</t>
  </si>
  <si>
    <t xml:space="preserve">   BFAR</t>
  </si>
  <si>
    <t xml:space="preserve">   NMIS</t>
  </si>
  <si>
    <t xml:space="preserve">   PCC</t>
  </si>
  <si>
    <t xml:space="preserve">   PHILMECH</t>
  </si>
  <si>
    <t xml:space="preserve">   FDA</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</si>
  <si>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</si>
  <si>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</si>
  <si>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</si>
  <si>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</si>
  <si>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</si>
  <si>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</si>
  <si>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</si>
  <si>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</si>
  <si>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</si>
  <si>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</si>
  <si>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</si>
  <si>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</si>
  <si>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</si>
  <si>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</si>
  <si>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</si>
  <si>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</si>
  <si>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</si>
  <si>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</si>
  <si>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</si>
  <si>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</si>
  <si>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</si>
  <si>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</si>
  <si>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</si>
  <si>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</si>
  <si>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</si>
  <si>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</si>
  <si>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</si>
  <si>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</si>
  <si>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</si>
  <si>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</si>
  <si>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</si>
  <si>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</si>
  <si>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</si>
  <si>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</si>
  <si>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</si>
  <si>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</si>
  <si>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</si>
  <si>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</si>
  <si>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</si>
  <si>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</si>
  <si>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</si>
  <si>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</si>
  <si>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</si>
  <si>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</si>
  <si>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</si>
  <si>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</si>
  <si>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</si>
  <si>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</si>
  <si>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</si>
  <si>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</si>
  <si>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</si>
  <si>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</si>
  <si>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</si>
  <si>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</si>
  <si>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</si>
  <si>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</si>
  <si>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</si>
  <si>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</si>
  <si>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</si>
  <si>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</si>
  <si>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</si>
  <si>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</si>
  <si>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</si>
  <si>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</si>
  <si>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</si>
  <si>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</si>
  <si>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</si>
  <si>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</si>
  <si>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</si>
  <si>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</si>
  <si>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</si>
  <si>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</si>
  <si>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</si>
  <si>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</si>
  <si>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</si>
  <si>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</si>
  <si>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</si>
  <si>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</si>
  <si>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</si>
  <si>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</si>
  <si>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</si>
  <si>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</si>
  <si>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</si>
  <si>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</si>
  <si>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</si>
  <si>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</si>
  <si>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</si>
  <si>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</si>
  <si>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</si>
  <si>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</si>
  <si>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</si>
  <si>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</si>
  <si>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PCAANRRD </t>
  </si>
  <si>
    <t xml:space="preserve">    PCHRD</t>
  </si>
  <si>
    <t xml:space="preserve">    PCIEETRD </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</si>
  <si>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</si>
  <si>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</si>
  <si>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</si>
  <si>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</si>
  <si>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</si>
  <si>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</si>
  <si>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</si>
  <si>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</si>
  <si>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</si>
  <si>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</si>
  <si>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</si>
  <si>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JJWC</t>
  </si>
  <si>
    <t>DOT</t>
  </si>
  <si>
    <t xml:space="preserve">    IA</t>
  </si>
  <si>
    <t xml:space="preserve">    NPDC</t>
  </si>
  <si>
    <t xml:space="preserve"> </t>
  </si>
  <si>
    <t>DTI</t>
  </si>
  <si>
    <t xml:space="preserve">    BOI</t>
  </si>
  <si>
    <t xml:space="preserve">    PTTC</t>
  </si>
  <si>
    <t xml:space="preserve">    PDDCP</t>
  </si>
  <si>
    <t xml:space="preserve">    CIAP</t>
  </si>
  <si>
    <t>DOTr</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</si>
  <si>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</si>
  <si>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</si>
  <si>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</si>
  <si>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</si>
  <si>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</si>
  <si>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</si>
  <si>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</si>
  <si>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</si>
  <si>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</si>
  <si>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</si>
  <si>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SRTC</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</si>
  <si>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</si>
  <si>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</si>
  <si>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</si>
  <si>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</si>
  <si>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</si>
  <si>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</si>
  <si>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</si>
  <si>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</si>
  <si>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</si>
  <si>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</si>
  <si>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</si>
  <si>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</si>
  <si>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</si>
  <si>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</si>
  <si>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</si>
  <si>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CDA</t>
  </si>
  <si>
    <t xml:space="preserve">    CFL</t>
  </si>
  <si>
    <t xml:space="preserve">    DDB</t>
  </si>
  <si>
    <t xml:space="preserve">    ERC</t>
  </si>
  <si>
    <t xml:space="preserve">    FPA</t>
  </si>
  <si>
    <t xml:space="preserve">    FDCP</t>
  </si>
  <si>
    <t xml:space="preserve">    GAB</t>
  </si>
  <si>
    <t xml:space="preserve">    GCGOCC</t>
  </si>
  <si>
    <t xml:space="preserve">    HLURB</t>
  </si>
  <si>
    <t xml:space="preserve">    HUDCC</t>
  </si>
  <si>
    <t xml:space="preserve">    MDA</t>
  </si>
  <si>
    <t xml:space="preserve">    MTRCB</t>
  </si>
  <si>
    <t xml:space="preserve">    NAPC</t>
  </si>
  <si>
    <t xml:space="preserve">    NCCA</t>
  </si>
  <si>
    <t xml:space="preserve">     NCCA-Proper</t>
  </si>
  <si>
    <t xml:space="preserve">     NHCP (NHI)</t>
  </si>
  <si>
    <t xml:space="preserve">     NLP</t>
  </si>
  <si>
    <t xml:space="preserve">     NAP (RMAO) </t>
  </si>
  <si>
    <t xml:space="preserve">   NCIP</t>
  </si>
  <si>
    <t xml:space="preserve">   NCMF (OMA)</t>
  </si>
  <si>
    <t xml:space="preserve">   NICA</t>
  </si>
  <si>
    <t xml:space="preserve">   NSC  </t>
  </si>
  <si>
    <t xml:space="preserve">   NYC</t>
  </si>
  <si>
    <t xml:space="preserve">   OPAPP</t>
  </si>
  <si>
    <t xml:space="preserve">   OMB (VRB)</t>
  </si>
  <si>
    <t xml:space="preserve">   PRRC</t>
  </si>
  <si>
    <t xml:space="preserve">   PCW (NCRFW)</t>
  </si>
  <si>
    <t xml:space="preserve">   PDEA</t>
  </si>
  <si>
    <t xml:space="preserve">   PHILRACOM</t>
  </si>
  <si>
    <t xml:space="preserve">   PSC  </t>
  </si>
  <si>
    <t xml:space="preserve">   PCUP</t>
  </si>
  <si>
    <t xml:space="preserve">   PLLO</t>
  </si>
  <si>
    <t xml:space="preserve">   PMS</t>
  </si>
  <si>
    <t xml:space="preserve">   TESDA</t>
  </si>
  <si>
    <t>ARMM</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</si>
  <si>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</si>
  <si>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</si>
  <si>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</si>
  <si>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</si>
  <si>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</si>
  <si>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</si>
  <si>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</si>
  <si>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</si>
  <si>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</si>
  <si>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</si>
  <si>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</si>
  <si>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</si>
  <si>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</si>
  <si>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</si>
  <si>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</si>
  <si>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</si>
  <si>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</si>
  <si>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</si>
  <si>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IRA</t>
  </si>
  <si>
    <t xml:space="preserve">    Spec. Shares </t>
  </si>
  <si>
    <t xml:space="preserve">    BODBF</t>
  </si>
  <si>
    <t xml:space="preserve">    LGSF (FSLGU)</t>
  </si>
  <si>
    <t>Shares of LGUs in the Proceeds of Fire Code Fees</t>
  </si>
  <si>
    <t xml:space="preserve">    o.w. MMDA (Fund 101)</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</si>
  <si>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</si>
  <si>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</si>
  <si>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</si>
  <si>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</si>
  <si>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</si>
  <si>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</si>
  <si>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</si>
  <si>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</si>
  <si>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</si>
  <si>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</si>
  <si>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</si>
  <si>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Sub-Total, SPFs</t>
  </si>
  <si>
    <t xml:space="preserve">     TOTAL (Departments &amp; SPFs)</t>
  </si>
  <si>
    <t>AUTOMATIC</t>
  </si>
  <si>
    <t>APPROPRIATION</t>
  </si>
  <si>
    <t>Interest Payments</t>
  </si>
  <si>
    <t>IRA</t>
  </si>
  <si>
    <t>Net Lending</t>
  </si>
  <si>
    <t>RLIP</t>
  </si>
  <si>
    <t>Tax Refund</t>
  </si>
  <si>
    <t>Special Account</t>
  </si>
  <si>
    <t>Grant Proceeds</t>
  </si>
  <si>
    <t>Pension</t>
  </si>
  <si>
    <t>Tax Expenditures Fund</t>
  </si>
  <si>
    <t>Sub-Total, Automatic Appropriation</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</si>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</sst>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vertAlign val="superscript"/>
      <sz val="10"/>
      <name val="Arial"/>
      <family val="2"/>
    </font>
    <font>
      <sz val="9"/>
      <name val="Arial"/>
      <family val="2"/>
    </font>
    <font>
      <b/>
      <sz val="10"/>
      <name val="Arial"/>
      <family val="2"/>
    </font>
    <font>
      <b/>
      <i/>
      <sz val="10"/>
      <name val="Arial"/>
      <family val="2"/>
    </font>
    <font>
      <i/>
      <sz val="10"/>
      <name val="Arial"/>
      <family val="2"/>
    </font>
    <font>
      <u val="singleAccounting"/>
      <sz val="10"/>
      <name val="Arial"/>
      <family val="2"/>
    </font>
    <font>
      <b/>
      <sz val="9"/>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i/>
      <sz val="9"/>
      <name val="Arial"/>
      <family val="2"/>
    </font>
    <font>
      <sz val="8"/>
      <color indexed="12"/>
      <name val="Arial"/>
      <family val="2"/>
    </font>
    <font>
      <b/>
      <i/>
      <sz val="9"/>
      <name val="Arial"/>
      <family val="2"/>
    </font>
    <font>
      <sz val="10"/>
      <color indexed="8"/>
      <name val="Arial"/>
      <family val="0"/>
    </font>
    <font>
      <sz val="8"/>
      <color indexed="8"/>
      <name val="Arial"/>
      <family val="0"/>
    </font>
    <font>
      <b/>
      <sz val="10"/>
      <color indexed="8"/>
      <name val="Arial"/>
      <family val="0"/>
    </font>
    <font>
      <sz val="10"/>
      <color indexed="8"/>
      <name val="Cambria"/>
      <family val="0"/>
    </font>
    <font>
      <b/>
      <sz val="14"/>
      <color indexed="8"/>
      <name val="Arial"/>
      <family val="0"/>
    </font>
    <font>
      <b/>
      <sz val="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thin"/>
      <right style="thin"/>
      <top style="thin"/>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right/>
      <top style="thin"/>
      <bottom style="thin"/>
    </border>
    <border>
      <left/>
      <right/>
      <top/>
      <bottom style="double"/>
    </border>
    <border>
      <left style="thin"/>
      <right/>
      <top/>
      <bottom style="thin"/>
    </border>
    <border>
      <left style="thin"/>
      <right/>
      <top style="thin"/>
      <bottom style="thin"/>
    </border>
    <border>
      <left/>
      <right style="thin"/>
      <top style="thin"/>
      <bottom style="thin"/>
    </border>
    <border>
      <left style="thin"/>
      <right style="thin"/>
      <top/>
      <bottom/>
    </border>
    <border>
      <left style="thin"/>
      <right style="thin"/>
      <top/>
      <bottom style="thin">
        <color indexed="8"/>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36">
    <xf numFmtId="0" fontId="0" fillId="0" borderId="0" xfId="0" applyAlignment="1">
      <alignment/>
    </xf>
    <xf numFmtId="41" fontId="0" fillId="0" borderId="0" xfId="0" applyNumberFormat="1" applyAlignment="1">
      <alignment/>
    </xf>
    <xf numFmtId="165" fontId="0" fillId="0" borderId="0" xfId="0" applyNumberFormat="1" applyAlignment="1">
      <alignment/>
    </xf>
    <xf numFmtId="0" fontId="0" fillId="0" borderId="0" xfId="0" applyAlignment="1">
      <alignment horizontal="center"/>
    </xf>
    <xf numFmtId="164" fontId="0" fillId="0" borderId="0" xfId="0" applyNumberFormat="1" applyAlignment="1">
      <alignment/>
    </xf>
    <xf numFmtId="0" fontId="0" fillId="0" borderId="0" xfId="0" applyNumberFormat="1" applyFont="1" applyAlignment="1">
      <alignment/>
    </xf>
    <xf numFmtId="0" fontId="0" fillId="0" borderId="0" xfId="0" applyFont="1" applyAlignment="1">
      <alignment/>
    </xf>
    <xf numFmtId="0" fontId="0" fillId="0" borderId="0" xfId="0" applyNumberFormat="1" applyFont="1" applyAlignment="1">
      <alignment/>
    </xf>
    <xf numFmtId="164" fontId="0" fillId="0" borderId="0" xfId="44" applyNumberFormat="1" applyFont="1" applyAlignment="1">
      <alignment/>
    </xf>
    <xf numFmtId="0" fontId="0" fillId="0" borderId="0" xfId="0" applyFont="1" applyAlignment="1">
      <alignment horizontal="center" wrapText="1"/>
    </xf>
    <xf numFmtId="0" fontId="0" fillId="0" borderId="10" xfId="0" applyFont="1" applyBorder="1" applyAlignment="1">
      <alignment horizontal="center" wrapText="1"/>
    </xf>
    <xf numFmtId="49" fontId="0" fillId="0" borderId="10" xfId="0" applyNumberFormat="1" applyFont="1" applyBorder="1" applyAlignment="1">
      <alignment horizontal="center" wrapText="1"/>
    </xf>
    <xf numFmtId="164" fontId="20" fillId="0" borderId="10" xfId="44" applyNumberFormat="1" applyFont="1" applyBorder="1" applyAlignment="1">
      <alignment horizontal="center" wrapText="1"/>
    </xf>
    <xf numFmtId="0" fontId="0" fillId="0" borderId="0" xfId="0" applyNumberFormat="1" applyFont="1" applyAlignment="1">
      <alignment horizontal="center"/>
    </xf>
    <xf numFmtId="41" fontId="0" fillId="0" borderId="0" xfId="0" applyNumberFormat="1" applyFont="1" applyAlignment="1">
      <alignment/>
    </xf>
    <xf numFmtId="0" fontId="21" fillId="0" borderId="0" xfId="0" applyNumberFormat="1" applyFont="1" applyAlignment="1">
      <alignment/>
    </xf>
    <xf numFmtId="41" fontId="21" fillId="0" borderId="0" xfId="0" applyNumberFormat="1" applyFont="1" applyAlignment="1">
      <alignment/>
    </xf>
    <xf numFmtId="164" fontId="22" fillId="0" borderId="0" xfId="44" applyNumberFormat="1" applyFont="1" applyAlignment="1">
      <alignment/>
    </xf>
    <xf numFmtId="0" fontId="21" fillId="0" borderId="0" xfId="0" applyFont="1" applyAlignment="1">
      <alignment/>
    </xf>
    <xf numFmtId="164" fontId="23" fillId="0" borderId="0" xfId="44" applyNumberFormat="1" applyFont="1" applyAlignment="1">
      <alignment/>
    </xf>
    <xf numFmtId="41" fontId="24" fillId="0" borderId="0" xfId="0" applyNumberFormat="1" applyFont="1" applyAlignment="1">
      <alignment/>
    </xf>
    <xf numFmtId="0" fontId="0" fillId="0" borderId="0" xfId="44" applyNumberFormat="1" applyFont="1" applyAlignment="1">
      <alignment/>
    </xf>
    <xf numFmtId="0" fontId="0" fillId="0" borderId="0" xfId="0" applyNumberFormat="1" applyFont="1" applyFill="1" applyAlignment="1">
      <alignment/>
    </xf>
    <xf numFmtId="0" fontId="0" fillId="0" borderId="0" xfId="0" applyNumberFormat="1" applyFont="1" applyAlignment="1">
      <alignment wrapText="1"/>
    </xf>
    <xf numFmtId="0" fontId="0" fillId="0" borderId="11" xfId="0" applyNumberFormat="1" applyFont="1" applyBorder="1" applyAlignment="1">
      <alignment/>
    </xf>
    <xf numFmtId="41" fontId="0" fillId="0" borderId="11" xfId="0" applyNumberFormat="1" applyFont="1" applyBorder="1" applyAlignment="1">
      <alignment/>
    </xf>
    <xf numFmtId="164" fontId="0" fillId="0" borderId="11" xfId="44" applyNumberFormat="1" applyFont="1" applyBorder="1" applyAlignment="1">
      <alignment/>
    </xf>
    <xf numFmtId="0" fontId="0" fillId="0" borderId="0" xfId="0" applyNumberFormat="1" applyFont="1" applyBorder="1" applyAlignment="1">
      <alignment/>
    </xf>
    <xf numFmtId="41" fontId="0" fillId="0" borderId="0" xfId="0" applyNumberFormat="1" applyFont="1" applyBorder="1" applyAlignment="1">
      <alignment/>
    </xf>
    <xf numFmtId="164" fontId="0" fillId="0" borderId="0" xfId="44" applyNumberFormat="1" applyFont="1" applyBorder="1" applyAlignment="1">
      <alignment/>
    </xf>
    <xf numFmtId="0" fontId="0" fillId="0" borderId="0" xfId="0" applyNumberFormat="1" applyFont="1" applyFill="1" applyBorder="1" applyAlignment="1">
      <alignment/>
    </xf>
    <xf numFmtId="0" fontId="25" fillId="24" borderId="0" xfId="0" applyFont="1" applyFill="1" applyAlignment="1">
      <alignment/>
    </xf>
    <xf numFmtId="0" fontId="18" fillId="24" borderId="0" xfId="0" applyFont="1" applyFill="1" applyAlignment="1">
      <alignment/>
    </xf>
    <xf numFmtId="164" fontId="18" fillId="24" borderId="0" xfId="44" applyNumberFormat="1" applyFont="1" applyFill="1" applyBorder="1" applyAlignment="1">
      <alignment/>
    </xf>
    <xf numFmtId="164" fontId="18" fillId="0" borderId="0" xfId="44" applyNumberFormat="1" applyFont="1" applyFill="1" applyBorder="1" applyAlignment="1">
      <alignment/>
    </xf>
    <xf numFmtId="0" fontId="18" fillId="0" borderId="0" xfId="0" applyFont="1" applyFill="1" applyAlignment="1">
      <alignment/>
    </xf>
    <xf numFmtId="0" fontId="26" fillId="24" borderId="0" xfId="0" applyFont="1" applyFill="1" applyBorder="1" applyAlignment="1">
      <alignment horizontal="left"/>
    </xf>
    <xf numFmtId="41" fontId="18" fillId="24" borderId="0" xfId="0" applyNumberFormat="1" applyFont="1" applyFill="1" applyBorder="1" applyAlignment="1">
      <alignment horizontal="left"/>
    </xf>
    <xf numFmtId="41" fontId="18" fillId="0" borderId="0" xfId="0" applyNumberFormat="1" applyFont="1" applyFill="1" applyBorder="1" applyAlignment="1">
      <alignment horizontal="left"/>
    </xf>
    <xf numFmtId="0" fontId="18" fillId="0" borderId="0" xfId="0" applyFont="1" applyFill="1" applyBorder="1" applyAlignment="1">
      <alignment/>
    </xf>
    <xf numFmtId="0" fontId="27" fillId="24" borderId="0" xfId="0" applyFont="1" applyFill="1" applyBorder="1" applyAlignment="1">
      <alignment horizontal="left"/>
    </xf>
    <xf numFmtId="41" fontId="18" fillId="24" borderId="0" xfId="0" applyNumberFormat="1" applyFont="1" applyFill="1" applyAlignment="1">
      <alignment/>
    </xf>
    <xf numFmtId="41" fontId="18" fillId="0" borderId="0" xfId="0" applyNumberFormat="1" applyFont="1" applyFill="1" applyAlignment="1">
      <alignment/>
    </xf>
    <xf numFmtId="0" fontId="27" fillId="24" borderId="0" xfId="0" applyFont="1" applyFill="1" applyBorder="1" applyAlignment="1">
      <alignment/>
    </xf>
    <xf numFmtId="41" fontId="18" fillId="24" borderId="0" xfId="0" applyNumberFormat="1" applyFont="1" applyFill="1" applyBorder="1" applyAlignment="1">
      <alignment/>
    </xf>
    <xf numFmtId="41" fontId="18" fillId="0" borderId="0" xfId="0" applyNumberFormat="1" applyFont="1" applyFill="1" applyBorder="1" applyAlignment="1">
      <alignment/>
    </xf>
    <xf numFmtId="164" fontId="27" fillId="20" borderId="12" xfId="44" applyNumberFormat="1" applyFont="1" applyFill="1" applyBorder="1" applyAlignment="1">
      <alignment/>
    </xf>
    <xf numFmtId="164" fontId="27" fillId="20" borderId="13" xfId="44" applyNumberFormat="1" applyFont="1" applyFill="1" applyBorder="1" applyAlignment="1">
      <alignment/>
    </xf>
    <xf numFmtId="164" fontId="27" fillId="20" borderId="14" xfId="44" applyNumberFormat="1" applyFont="1" applyFill="1" applyBorder="1" applyAlignment="1">
      <alignment/>
    </xf>
    <xf numFmtId="164" fontId="27" fillId="20" borderId="15" xfId="44" applyNumberFormat="1" applyFont="1" applyFill="1" applyBorder="1" applyAlignment="1">
      <alignment/>
    </xf>
    <xf numFmtId="164" fontId="27" fillId="0" borderId="0" xfId="44" applyNumberFormat="1" applyFont="1" applyFill="1" applyBorder="1" applyAlignment="1">
      <alignment/>
    </xf>
    <xf numFmtId="164" fontId="31" fillId="0" borderId="16" xfId="44" applyNumberFormat="1" applyFont="1" applyFill="1" applyBorder="1" applyAlignment="1">
      <alignment horizontal="center" vertical="center" wrapText="1"/>
    </xf>
    <xf numFmtId="0" fontId="27" fillId="20" borderId="10" xfId="0" applyFont="1" applyFill="1" applyBorder="1" applyAlignment="1">
      <alignment horizontal="center" vertical="center" wrapText="1"/>
    </xf>
    <xf numFmtId="164" fontId="31" fillId="0" borderId="17" xfId="44" applyNumberFormat="1" applyFont="1" applyFill="1" applyBorder="1" applyAlignment="1">
      <alignment horizontal="center" vertical="center" wrapText="1"/>
    </xf>
    <xf numFmtId="0" fontId="27" fillId="0" borderId="0" xfId="0" applyFont="1" applyAlignment="1">
      <alignment horizontal="center"/>
    </xf>
    <xf numFmtId="164" fontId="18" fillId="0" borderId="0" xfId="44" applyNumberFormat="1" applyFont="1" applyBorder="1" applyAlignment="1">
      <alignment/>
    </xf>
    <xf numFmtId="0" fontId="18" fillId="0" borderId="0" xfId="0" applyFont="1" applyAlignment="1">
      <alignment/>
    </xf>
    <xf numFmtId="0" fontId="27" fillId="0" borderId="0" xfId="0" applyFont="1" applyAlignment="1">
      <alignment horizontal="left"/>
    </xf>
    <xf numFmtId="0" fontId="33" fillId="0" borderId="0" xfId="0" applyFont="1" applyAlignment="1">
      <alignment horizontal="left" indent="1"/>
    </xf>
    <xf numFmtId="164" fontId="20" fillId="0" borderId="11" xfId="44" applyNumberFormat="1" applyFont="1" applyBorder="1" applyAlignment="1">
      <alignment horizontal="right"/>
    </xf>
    <xf numFmtId="164" fontId="34" fillId="0" borderId="0" xfId="44" applyNumberFormat="1" applyFont="1" applyBorder="1" applyAlignment="1">
      <alignment/>
    </xf>
    <xf numFmtId="164" fontId="34" fillId="0" borderId="0" xfId="44" applyNumberFormat="1" applyFont="1" applyFill="1" applyBorder="1" applyAlignment="1">
      <alignment/>
    </xf>
    <xf numFmtId="164" fontId="18" fillId="0" borderId="0" xfId="0" applyNumberFormat="1" applyFont="1" applyAlignment="1">
      <alignment/>
    </xf>
    <xf numFmtId="0" fontId="18" fillId="0" borderId="0" xfId="0" applyFont="1" applyAlignment="1">
      <alignment horizontal="left" indent="1"/>
    </xf>
    <xf numFmtId="164" fontId="20" fillId="0" borderId="0" xfId="44" applyNumberFormat="1" applyFont="1" applyFill="1" applyAlignment="1">
      <alignment/>
    </xf>
    <xf numFmtId="164" fontId="20" fillId="0" borderId="0" xfId="44" applyNumberFormat="1" applyFont="1" applyAlignment="1">
      <alignment/>
    </xf>
    <xf numFmtId="164" fontId="34" fillId="0" borderId="0" xfId="44" applyNumberFormat="1" applyFont="1" applyAlignment="1">
      <alignment/>
    </xf>
    <xf numFmtId="164" fontId="34" fillId="0" borderId="0" xfId="44" applyNumberFormat="1" applyFont="1" applyFill="1" applyAlignment="1">
      <alignment/>
    </xf>
    <xf numFmtId="0" fontId="18" fillId="0" borderId="0" xfId="0" applyFont="1" applyAlignment="1" applyProtection="1">
      <alignment horizontal="left" indent="1"/>
      <protection locked="0"/>
    </xf>
    <xf numFmtId="164" fontId="20" fillId="0" borderId="0" xfId="44" applyNumberFormat="1" applyFont="1" applyBorder="1" applyAlignment="1">
      <alignment/>
    </xf>
    <xf numFmtId="164" fontId="20" fillId="0" borderId="0" xfId="44" applyNumberFormat="1" applyFont="1" applyFill="1" applyBorder="1" applyAlignment="1">
      <alignment/>
    </xf>
    <xf numFmtId="164" fontId="20" fillId="0" borderId="11" xfId="44" applyNumberFormat="1" applyFont="1" applyBorder="1" applyAlignment="1">
      <alignment/>
    </xf>
    <xf numFmtId="0" fontId="18" fillId="0" borderId="0" xfId="0" applyFont="1" applyAlignment="1" quotePrefix="1">
      <alignment horizontal="left" indent="1"/>
    </xf>
    <xf numFmtId="0" fontId="35" fillId="0" borderId="0" xfId="0" applyFont="1" applyAlignment="1">
      <alignment horizontal="left" indent="1"/>
    </xf>
    <xf numFmtId="37" fontId="20" fillId="0" borderId="11" xfId="44" applyNumberFormat="1" applyFont="1" applyBorder="1" applyAlignment="1">
      <alignment horizontal="right"/>
    </xf>
    <xf numFmtId="0" fontId="0" fillId="0" borderId="0" xfId="57" applyFont="1" applyFill="1" applyAlignment="1">
      <alignment horizontal="left" indent="2"/>
      <protection/>
    </xf>
    <xf numFmtId="0" fontId="18" fillId="0" borderId="0" xfId="0" applyFont="1" applyAlignment="1">
      <alignment horizontal="left" wrapText="1" indent="2"/>
    </xf>
    <xf numFmtId="37" fontId="20" fillId="0" borderId="18" xfId="44" applyNumberFormat="1" applyFont="1" applyBorder="1" applyAlignment="1">
      <alignment/>
    </xf>
    <xf numFmtId="0" fontId="18" fillId="0" borderId="0" xfId="0" applyFont="1" applyAlignment="1">
      <alignment horizontal="left" indent="2"/>
    </xf>
    <xf numFmtId="37" fontId="20" fillId="0" borderId="11" xfId="44" applyNumberFormat="1" applyFont="1" applyBorder="1" applyAlignment="1">
      <alignment/>
    </xf>
    <xf numFmtId="0" fontId="18" fillId="0" borderId="0" xfId="0" applyFont="1" applyAlignment="1">
      <alignment horizontal="left" indent="3"/>
    </xf>
    <xf numFmtId="0" fontId="18" fillId="0" borderId="0" xfId="0" applyFont="1" applyAlignment="1">
      <alignment horizontal="left" wrapText="1" indent="3"/>
    </xf>
    <xf numFmtId="37" fontId="20" fillId="0" borderId="0" xfId="44" applyNumberFormat="1" applyFont="1" applyAlignment="1">
      <alignment/>
    </xf>
    <xf numFmtId="37" fontId="34" fillId="0" borderId="0" xfId="44" applyNumberFormat="1" applyFont="1" applyAlignment="1">
      <alignment/>
    </xf>
    <xf numFmtId="37" fontId="34" fillId="0" borderId="0" xfId="44" applyNumberFormat="1" applyFont="1" applyFill="1" applyAlignment="1">
      <alignment/>
    </xf>
    <xf numFmtId="0" fontId="18" fillId="0" borderId="0" xfId="0" applyFont="1" applyFill="1" applyAlignment="1">
      <alignment horizontal="left" indent="1"/>
    </xf>
    <xf numFmtId="0" fontId="27" fillId="0" borderId="0" xfId="0" applyFont="1" applyAlignment="1">
      <alignment wrapText="1"/>
    </xf>
    <xf numFmtId="164" fontId="20" fillId="0" borderId="18" xfId="44" applyNumberFormat="1" applyFont="1" applyBorder="1" applyAlignment="1">
      <alignment/>
    </xf>
    <xf numFmtId="164" fontId="34" fillId="0" borderId="11" xfId="44" applyNumberFormat="1" applyFont="1" applyBorder="1" applyAlignment="1">
      <alignment/>
    </xf>
    <xf numFmtId="0" fontId="27" fillId="0" borderId="0" xfId="0" applyFont="1" applyAlignment="1">
      <alignment horizontal="left" indent="1"/>
    </xf>
    <xf numFmtId="0" fontId="18" fillId="0" borderId="0" xfId="0" applyFont="1" applyFill="1" applyAlignment="1" applyProtection="1">
      <alignment horizontal="left" indent="1"/>
      <protection locked="0"/>
    </xf>
    <xf numFmtId="164" fontId="20" fillId="0" borderId="0" xfId="44" applyNumberFormat="1" applyFont="1" applyFill="1" applyAlignment="1" applyProtection="1">
      <alignment/>
      <protection locked="0"/>
    </xf>
    <xf numFmtId="164" fontId="34" fillId="0" borderId="0" xfId="44" applyNumberFormat="1" applyFont="1" applyFill="1" applyAlignment="1" applyProtection="1">
      <alignment/>
      <protection locked="0"/>
    </xf>
    <xf numFmtId="0" fontId="18" fillId="0" borderId="0" xfId="0" applyFont="1" applyAlignment="1" applyProtection="1">
      <alignment/>
      <protection locked="0"/>
    </xf>
    <xf numFmtId="0" fontId="18" fillId="22" borderId="0" xfId="0" applyFont="1" applyFill="1" applyAlignment="1">
      <alignment horizontal="left" indent="1"/>
    </xf>
    <xf numFmtId="164" fontId="20" fillId="22" borderId="0" xfId="44" applyNumberFormat="1" applyFont="1" applyFill="1" applyAlignment="1">
      <alignment/>
    </xf>
    <xf numFmtId="41" fontId="34" fillId="22" borderId="0" xfId="44" applyNumberFormat="1" applyFont="1" applyFill="1" applyAlignment="1">
      <alignment/>
    </xf>
    <xf numFmtId="41" fontId="34" fillId="0" borderId="0" xfId="44" applyNumberFormat="1" applyFont="1" applyFill="1" applyAlignment="1">
      <alignment/>
    </xf>
    <xf numFmtId="164" fontId="34" fillId="22" borderId="0" xfId="44" applyNumberFormat="1" applyFont="1" applyFill="1" applyAlignment="1">
      <alignment/>
    </xf>
    <xf numFmtId="0" fontId="18" fillId="22" borderId="0" xfId="0" applyFont="1" applyFill="1" applyAlignment="1">
      <alignment horizontal="left" wrapText="1" indent="2"/>
    </xf>
    <xf numFmtId="0" fontId="18" fillId="0" borderId="0" xfId="0" applyFont="1" applyAlignment="1">
      <alignment horizontal="left" wrapText="1" indent="1"/>
    </xf>
    <xf numFmtId="164" fontId="20" fillId="0" borderId="18" xfId="44" applyNumberFormat="1" applyFont="1" applyBorder="1" applyAlignment="1">
      <alignment horizontal="right"/>
    </xf>
    <xf numFmtId="0" fontId="27" fillId="0" borderId="0" xfId="0" applyFont="1" applyAlignment="1">
      <alignment horizontal="left" wrapText="1" indent="1"/>
    </xf>
    <xf numFmtId="0" fontId="27" fillId="0" borderId="0" xfId="0" applyFont="1" applyFill="1" applyAlignment="1">
      <alignment horizontal="left"/>
    </xf>
    <xf numFmtId="164" fontId="25" fillId="0" borderId="19" xfId="44" applyNumberFormat="1" applyFont="1" applyFill="1" applyBorder="1" applyAlignment="1">
      <alignment/>
    </xf>
    <xf numFmtId="164" fontId="36" fillId="0" borderId="19" xfId="44" applyNumberFormat="1" applyFont="1" applyFill="1" applyBorder="1" applyAlignment="1">
      <alignment/>
    </xf>
    <xf numFmtId="164" fontId="36" fillId="0" borderId="0" xfId="44" applyNumberFormat="1" applyFont="1" applyFill="1" applyBorder="1" applyAlignment="1">
      <alignment/>
    </xf>
    <xf numFmtId="0" fontId="27" fillId="0" borderId="0" xfId="0" applyFont="1" applyFill="1" applyAlignment="1">
      <alignment/>
    </xf>
    <xf numFmtId="0" fontId="35" fillId="0" borderId="0" xfId="0" applyFont="1" applyBorder="1" applyAlignment="1">
      <alignment/>
    </xf>
    <xf numFmtId="0" fontId="18" fillId="0" borderId="0" xfId="0" applyFont="1" applyBorder="1" applyAlignment="1">
      <alignment/>
    </xf>
    <xf numFmtId="0" fontId="18" fillId="0" borderId="0" xfId="0" applyFont="1" applyFill="1" applyBorder="1" applyAlignment="1">
      <alignment horizontal="left" wrapText="1"/>
    </xf>
    <xf numFmtId="49" fontId="0" fillId="0" borderId="10" xfId="44" applyNumberFormat="1" applyFont="1" applyBorder="1" applyAlignment="1">
      <alignment horizontal="center" wrapText="1"/>
    </xf>
    <xf numFmtId="0" fontId="0" fillId="0" borderId="0" xfId="0" applyNumberFormat="1" applyFont="1" applyBorder="1" applyAlignment="1">
      <alignment horizontal="justify" wrapText="1"/>
    </xf>
    <xf numFmtId="0" fontId="0" fillId="0" borderId="13" xfId="0" applyNumberFormat="1" applyFont="1" applyBorder="1" applyAlignment="1">
      <alignment horizontal="center" wrapText="1"/>
    </xf>
    <xf numFmtId="0" fontId="0" fillId="0" borderId="15" xfId="0" applyNumberFormat="1" applyFont="1" applyBorder="1" applyAlignment="1">
      <alignment horizontal="center" wrapText="1"/>
    </xf>
    <xf numFmtId="0" fontId="0" fillId="0" borderId="20" xfId="0" applyNumberFormat="1" applyFont="1" applyBorder="1" applyAlignment="1">
      <alignment horizontal="center" wrapText="1"/>
    </xf>
    <xf numFmtId="0" fontId="0" fillId="0" borderId="17" xfId="0" applyNumberFormat="1" applyFont="1" applyBorder="1" applyAlignment="1">
      <alignment horizontal="center" wrapText="1"/>
    </xf>
    <xf numFmtId="0" fontId="0" fillId="0" borderId="21" xfId="0" applyFont="1" applyBorder="1" applyAlignment="1">
      <alignment horizontal="center" wrapText="1"/>
    </xf>
    <xf numFmtId="0" fontId="0" fillId="0" borderId="18" xfId="0" applyFont="1" applyBorder="1" applyAlignment="1">
      <alignment horizontal="center" wrapText="1"/>
    </xf>
    <xf numFmtId="0" fontId="0" fillId="0" borderId="22" xfId="0" applyFont="1" applyBorder="1" applyAlignment="1">
      <alignment horizontal="center" wrapText="1"/>
    </xf>
    <xf numFmtId="0" fontId="0" fillId="0" borderId="10" xfId="0" applyFont="1" applyBorder="1" applyAlignment="1">
      <alignment horizontal="center" wrapText="1"/>
    </xf>
    <xf numFmtId="0" fontId="18" fillId="0" borderId="0" xfId="0" applyFont="1" applyBorder="1" applyAlignment="1">
      <alignment horizontal="left" wrapText="1"/>
    </xf>
    <xf numFmtId="0" fontId="27" fillId="20" borderId="12" xfId="0" applyFont="1" applyFill="1" applyBorder="1" applyAlignment="1">
      <alignment horizontal="center" vertical="center"/>
    </xf>
    <xf numFmtId="0" fontId="27" fillId="20" borderId="23" xfId="0" applyFont="1" applyFill="1" applyBorder="1" applyAlignment="1">
      <alignment horizontal="center" vertical="center"/>
    </xf>
    <xf numFmtId="0" fontId="27" fillId="20" borderId="24" xfId="0" applyFont="1" applyFill="1" applyBorder="1" applyAlignment="1">
      <alignment horizontal="center" vertical="center"/>
    </xf>
    <xf numFmtId="0" fontId="28" fillId="20" borderId="23" xfId="0" applyFont="1" applyFill="1" applyBorder="1" applyAlignment="1">
      <alignment horizontal="center" vertical="center" wrapText="1"/>
    </xf>
    <xf numFmtId="0" fontId="0" fillId="0" borderId="25" xfId="0" applyBorder="1" applyAlignment="1">
      <alignment/>
    </xf>
    <xf numFmtId="164" fontId="27" fillId="20" borderId="20" xfId="44" applyNumberFormat="1" applyFont="1" applyFill="1" applyBorder="1" applyAlignment="1">
      <alignment horizontal="center"/>
    </xf>
    <xf numFmtId="164" fontId="27" fillId="20" borderId="11" xfId="44" applyNumberFormat="1" applyFont="1" applyFill="1" applyBorder="1" applyAlignment="1">
      <alignment horizontal="center"/>
    </xf>
    <xf numFmtId="164" fontId="27" fillId="20" borderId="17" xfId="44" applyNumberFormat="1" applyFont="1" applyFill="1" applyBorder="1" applyAlignment="1">
      <alignment horizontal="center"/>
    </xf>
    <xf numFmtId="0" fontId="27" fillId="20" borderId="23" xfId="0" applyFont="1" applyFill="1" applyBorder="1" applyAlignment="1">
      <alignment horizontal="center" vertical="center" wrapText="1"/>
    </xf>
    <xf numFmtId="0" fontId="27" fillId="20" borderId="25" xfId="0" applyFont="1" applyFill="1" applyBorder="1" applyAlignment="1">
      <alignment horizontal="center" vertical="center" wrapText="1"/>
    </xf>
    <xf numFmtId="0" fontId="27" fillId="20" borderId="16" xfId="0" applyFont="1" applyFill="1" applyBorder="1" applyAlignment="1">
      <alignment horizontal="center" vertical="center" wrapText="1"/>
    </xf>
    <xf numFmtId="0" fontId="27" fillId="20" borderId="17" xfId="0" applyFont="1" applyFill="1" applyBorder="1" applyAlignment="1">
      <alignment horizontal="center" vertical="center" wrapText="1"/>
    </xf>
    <xf numFmtId="164" fontId="31" fillId="20" borderId="16" xfId="44" applyNumberFormat="1" applyFont="1" applyFill="1" applyBorder="1" applyAlignment="1">
      <alignment horizontal="center" vertical="center" wrapText="1"/>
    </xf>
    <xf numFmtId="164" fontId="31" fillId="20" borderId="17" xfId="44"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NCAs CREDITED VS NCA UTILIZATION 
</a:t>
            </a:r>
            <a:r>
              <a:rPr lang="en-US" cap="none" sz="1400" b="1" i="0" u="none" baseline="0">
                <a:solidFill>
                  <a:srgbClr val="000000"/>
                </a:solidFill>
                <a:latin typeface="Arial"/>
                <a:ea typeface="Arial"/>
                <a:cs typeface="Arial"/>
              </a:rPr>
              <a:t>JANUARY-MARCH 2017</a:t>
            </a:r>
            <a:r>
              <a:rPr lang="en-US" cap="none" sz="800" b="1" i="0" u="none" baseline="0">
                <a:solidFill>
                  <a:srgbClr val="000000"/>
                </a:solidFill>
                <a:latin typeface="Arial"/>
                <a:ea typeface="Arial"/>
                <a:cs typeface="Arial"/>
              </a:rPr>
              <a:t>
</a:t>
            </a:r>
          </a:p>
        </c:rich>
      </c:tx>
      <c:layout>
        <c:manualLayout>
          <c:xMode val="factor"/>
          <c:yMode val="factor"/>
          <c:x val="0.0265"/>
          <c:y val="-0.02025"/>
        </c:manualLayout>
      </c:layout>
      <c:spPr>
        <a:solidFill>
          <a:srgbClr val="FFFFFF"/>
        </a:solidFill>
        <a:ln w="3175">
          <a:noFill/>
        </a:ln>
      </c:spPr>
    </c:title>
    <c:plotArea>
      <c:layout>
        <c:manualLayout>
          <c:xMode val="edge"/>
          <c:yMode val="edge"/>
          <c:x val="0.016"/>
          <c:y val="0.13825"/>
          <c:w val="0.9605"/>
          <c:h val="0.76325"/>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Graph!$B$4:$D$4</c:f>
              <c:strCache/>
            </c:strRef>
          </c:cat>
          <c:val>
            <c:numRef>
              <c:f>Graph!$B$5:$D$5</c:f>
              <c:numCache/>
            </c:numRef>
          </c:val>
        </c:ser>
        <c:ser>
          <c:idx val="2"/>
          <c:order val="1"/>
          <c:tx>
            <c:strRef>
              <c:f>Graph!$A$6</c:f>
              <c:strCache>
                <c:ptCount val="1"/>
                <c:pt idx="0">
                  <c:v>Monthly NCA Utilized</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Graph!$B$4:$D$4</c:f>
              <c:strCache/>
            </c:strRef>
          </c:cat>
          <c:val>
            <c:numRef>
              <c:f>Graph!$B$6:$D$6</c:f>
              <c:numCache/>
            </c:numRef>
          </c:val>
        </c:ser>
        <c:axId val="63635551"/>
        <c:axId val="35849048"/>
      </c:barChart>
      <c:lineChart>
        <c:grouping val="standard"/>
        <c:varyColors val="0"/>
        <c:ser>
          <c:idx val="3"/>
          <c:order val="2"/>
          <c:tx>
            <c:strRef>
              <c:f>Graph!$A$7</c:f>
              <c:strCache>
                <c:ptCount val="1"/>
                <c:pt idx="0">
                  <c:v>NCA Utilized / NCAs Credited - Flow</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8"/>
            <c:spPr>
              <a:solidFill>
                <a:srgbClr val="0000FF"/>
              </a:solidFill>
              <a:ln>
                <a:solidFill>
                  <a:srgbClr val="0000FF"/>
                </a:solidFill>
              </a:ln>
            </c:spPr>
          </c:marker>
          <c:cat>
            <c:strRef>
              <c:f>Graph!$B$4:$D$4</c:f>
              <c:strCache/>
            </c:strRef>
          </c:cat>
          <c:val>
            <c:numRef>
              <c:f>Graph!$B$7:$D$7</c:f>
              <c:numCache/>
            </c:numRef>
          </c:val>
          <c:smooth val="0"/>
        </c:ser>
        <c:ser>
          <c:idx val="4"/>
          <c:order val="3"/>
          <c:tx>
            <c:strRef>
              <c:f>Graph!$A$8</c:f>
              <c:strCache>
                <c:ptCount val="1"/>
                <c:pt idx="0">
                  <c:v>NCA Utilized / NCAs Credited - Cumulative</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00"/>
              </a:solidFill>
              <a:ln>
                <a:solidFill>
                  <a:srgbClr val="00FF00"/>
                </a:solidFill>
              </a:ln>
            </c:spPr>
          </c:marker>
          <c:cat>
            <c:strRef>
              <c:f>Graph!$B$4:$D$4</c:f>
              <c:strCache/>
            </c:strRef>
          </c:cat>
          <c:val>
            <c:numRef>
              <c:f>Graph!$B$8:$D$8</c:f>
              <c:numCache/>
            </c:numRef>
          </c:val>
          <c:smooth val="0"/>
        </c:ser>
        <c:axId val="54205977"/>
        <c:axId val="18091746"/>
      </c:lineChart>
      <c:catAx>
        <c:axId val="6363555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MONTHLY FLOW</a:t>
                </a:r>
              </a:p>
            </c:rich>
          </c:tx>
          <c:layout>
            <c:manualLayout>
              <c:xMode val="factor"/>
              <c:yMode val="factor"/>
              <c:x val="-0.019"/>
              <c:y val="-0.004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849048"/>
        <c:crossesAt val="0"/>
        <c:auto val="0"/>
        <c:lblOffset val="100"/>
        <c:tickLblSkip val="1"/>
        <c:noMultiLvlLbl val="0"/>
      </c:catAx>
      <c:valAx>
        <c:axId val="35849048"/>
        <c:scaling>
          <c:orientation val="minMax"/>
          <c:max val="210000"/>
          <c:min val="50000"/>
        </c:scaling>
        <c:axPos val="l"/>
        <c:title>
          <c:tx>
            <c:rich>
              <a:bodyPr vert="horz" rot="-5400000" anchor="ctr"/>
              <a:lstStyle/>
              <a:p>
                <a:pPr algn="ctr">
                  <a:defRPr/>
                </a:pPr>
                <a:r>
                  <a:rPr lang="en-US" cap="none" sz="1000" b="1" i="0" u="none" baseline="0">
                    <a:solidFill>
                      <a:srgbClr val="000000"/>
                    </a:solidFill>
                    <a:latin typeface="Arial"/>
                    <a:ea typeface="Arial"/>
                    <a:cs typeface="Arial"/>
                  </a:rPr>
                  <a:t>LEVELS (P MIllion)</a:t>
                </a:r>
              </a:p>
            </c:rich>
          </c:tx>
          <c:layout>
            <c:manualLayout>
              <c:xMode val="factor"/>
              <c:yMode val="factor"/>
              <c:x val="0.02975"/>
              <c:y val="0.0015"/>
            </c:manualLayout>
          </c:layout>
          <c:overlay val="0"/>
          <c:spPr>
            <a:noFill/>
            <a:ln w="3175">
              <a:noFill/>
            </a:ln>
          </c:spPr>
        </c:title>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635551"/>
        <c:crossesAt val="1"/>
        <c:crossBetween val="between"/>
        <c:dispUnits/>
        <c:majorUnit val="10000"/>
        <c:minorUnit val="10000"/>
      </c:valAx>
      <c:catAx>
        <c:axId val="54205977"/>
        <c:scaling>
          <c:orientation val="minMax"/>
        </c:scaling>
        <c:axPos val="b"/>
        <c:delete val="1"/>
        <c:majorTickMark val="out"/>
        <c:minorTickMark val="none"/>
        <c:tickLblPos val="none"/>
        <c:crossAx val="18091746"/>
        <c:crossesAt val="85"/>
        <c:auto val="0"/>
        <c:lblOffset val="100"/>
        <c:tickLblSkip val="1"/>
        <c:noMultiLvlLbl val="0"/>
      </c:catAx>
      <c:valAx>
        <c:axId val="18091746"/>
        <c:scaling>
          <c:orientation val="minMax"/>
          <c:max val="125"/>
          <c:min val="75"/>
        </c:scaling>
        <c:axPos val="l"/>
        <c:title>
          <c:tx>
            <c:rich>
              <a:bodyPr vert="horz" rot="5400000" anchor="ctr"/>
              <a:lstStyle/>
              <a:p>
                <a:pPr algn="ctr">
                  <a:defRPr/>
                </a:pPr>
                <a:r>
                  <a:rPr lang="en-US" cap="none" sz="1000" b="1" i="0" u="none" baseline="0">
                    <a:solidFill>
                      <a:srgbClr val="000000"/>
                    </a:solidFill>
                    <a:latin typeface="Arial"/>
                    <a:ea typeface="Arial"/>
                    <a:cs typeface="Arial"/>
                  </a:rPr>
                  <a:t>NCA UTILIZATION RATES (%)</a:t>
                </a:r>
              </a:p>
            </c:rich>
          </c:tx>
          <c:layout>
            <c:manualLayout>
              <c:xMode val="factor"/>
              <c:yMode val="factor"/>
              <c:x val="0.003"/>
              <c:y val="-0.0045"/>
            </c:manualLayout>
          </c:layout>
          <c:overlay val="0"/>
          <c:spPr>
            <a:noFill/>
            <a:ln w="3175">
              <a:noFill/>
            </a:ln>
          </c:spPr>
        </c:title>
        <c:delete val="0"/>
        <c:numFmt formatCode="_(* #,##0_);_(* \(#,##0\);_(* &quot;-&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205977"/>
        <c:crosses val="max"/>
        <c:crossBetween val="between"/>
        <c:dispUnits/>
        <c:majorUnit val="5"/>
        <c:minorUnit val="1"/>
      </c:valAx>
      <c:dTable>
        <c:showHorzBorder val="1"/>
        <c:showVertBorder val="1"/>
        <c:showOutline val="1"/>
        <c:showKeys val="1"/>
        <c:spPr>
          <a:ln w="3175">
            <a:solidFill>
              <a:srgbClr val="000000"/>
            </a:solidFill>
          </a:ln>
        </c:spPr>
        <c:txPr>
          <a:bodyPr vert="horz" rot="0"/>
          <a:lstStyle/>
          <a:p>
            <a:pPr>
              <a:defRPr lang="en-US" cap="none" sz="1000" b="0" i="0" u="none" baseline="0">
                <a:solidFill>
                  <a:srgbClr val="000000"/>
                </a:solidFill>
              </a:defRPr>
            </a:pPr>
          </a:p>
        </c:txPr>
      </c:dTable>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10</xdr:row>
      <xdr:rowOff>9525</xdr:rowOff>
    </xdr:from>
    <xdr:to>
      <xdr:col>7</xdr:col>
      <xdr:colOff>485775</xdr:colOff>
      <xdr:row>48</xdr:row>
      <xdr:rowOff>57150</xdr:rowOff>
    </xdr:to>
    <xdr:graphicFrame>
      <xdr:nvGraphicFramePr>
        <xdr:cNvPr id="1" name="Chart 1"/>
        <xdr:cNvGraphicFramePr/>
      </xdr:nvGraphicFramePr>
      <xdr:xfrm>
        <a:off x="123825" y="1628775"/>
        <a:ext cx="7258050" cy="6200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marasigan\Desktop\CPD\ACTUAL%20DISBURSEMENT%20(BANK)\bank%20reports\2017\WEBSITE\2017%20REPORT%20ON%20NCA%20RELEASES%20AND%20UTILIZATION%20(posted%20in%20DBM%20websi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marasigan\Desktop\CPD\Bank%20Report%20Worksheet\CY%202017\CY%202017%20Consolidated%20Bank%20Repo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 of December"/>
      <sheetName val="As of November"/>
      <sheetName val="As of October"/>
      <sheetName val="As of September"/>
      <sheetName val="As of August"/>
      <sheetName val="As of July"/>
      <sheetName val="As of June"/>
      <sheetName val="As of May"/>
      <sheetName val="As of April"/>
      <sheetName val="As of March"/>
      <sheetName val="As of February"/>
      <sheetName val="As of January"/>
      <sheetName val="NCA RELEASES (2)"/>
      <sheetName val="all(net trust &amp;WF) (2)"/>
    </sheetNames>
    <sheetDataSet>
      <sheetData sheetId="12">
        <row r="51">
          <cell r="C51">
            <v>999279</v>
          </cell>
          <cell r="D51">
            <v>1026764.378</v>
          </cell>
          <cell r="E51">
            <v>1066312</v>
          </cell>
          <cell r="F51">
            <v>3092355.378</v>
          </cell>
        </row>
        <row r="52">
          <cell r="C52">
            <v>1627241.6130000001</v>
          </cell>
          <cell r="D52">
            <v>734791.9059999997</v>
          </cell>
          <cell r="E52">
            <v>777282.381</v>
          </cell>
          <cell r="F52">
            <v>3139315.9</v>
          </cell>
        </row>
        <row r="53">
          <cell r="C53">
            <v>35125</v>
          </cell>
          <cell r="D53">
            <v>33825.56</v>
          </cell>
          <cell r="E53">
            <v>34289.356</v>
          </cell>
          <cell r="F53">
            <v>103239.916</v>
          </cell>
        </row>
        <row r="54">
          <cell r="C54">
            <v>502364.978</v>
          </cell>
          <cell r="D54">
            <v>517416.23</v>
          </cell>
          <cell r="E54">
            <v>543326.742</v>
          </cell>
          <cell r="F54">
            <v>1563107.95</v>
          </cell>
        </row>
        <row r="55">
          <cell r="C55">
            <v>2069665.502</v>
          </cell>
          <cell r="D55">
            <v>2170241.7640000004</v>
          </cell>
          <cell r="E55">
            <v>3334656.3209999995</v>
          </cell>
          <cell r="F55">
            <v>7574563.587</v>
          </cell>
        </row>
        <row r="56">
          <cell r="C56">
            <v>321902.122</v>
          </cell>
          <cell r="D56">
            <v>84300.35300000006</v>
          </cell>
          <cell r="E56">
            <v>218600.8</v>
          </cell>
          <cell r="F56">
            <v>624803.275</v>
          </cell>
        </row>
        <row r="57">
          <cell r="C57">
            <v>24659801.785</v>
          </cell>
          <cell r="D57">
            <v>30284372.844</v>
          </cell>
          <cell r="E57">
            <v>26768975.19200001</v>
          </cell>
          <cell r="F57">
            <v>81713149.82100001</v>
          </cell>
        </row>
        <row r="58">
          <cell r="C58">
            <v>3622165.02</v>
          </cell>
          <cell r="D58">
            <v>3792796.3570000003</v>
          </cell>
          <cell r="E58">
            <v>3798857.0190000013</v>
          </cell>
          <cell r="F58">
            <v>11213818.396000002</v>
          </cell>
        </row>
        <row r="59">
          <cell r="C59">
            <v>103625.257</v>
          </cell>
          <cell r="D59">
            <v>74384.257</v>
          </cell>
          <cell r="E59">
            <v>177814.52800000002</v>
          </cell>
          <cell r="F59">
            <v>355824.042</v>
          </cell>
        </row>
        <row r="60">
          <cell r="C60">
            <v>1278196.786</v>
          </cell>
          <cell r="D60">
            <v>2950207.699</v>
          </cell>
          <cell r="E60">
            <v>1420777.329</v>
          </cell>
          <cell r="F60">
            <v>5649181.814</v>
          </cell>
        </row>
        <row r="61">
          <cell r="C61">
            <v>3364021.775</v>
          </cell>
          <cell r="D61">
            <v>1340742.3910000003</v>
          </cell>
          <cell r="E61">
            <v>5669270.179999999</v>
          </cell>
          <cell r="F61">
            <v>10374034.345999999</v>
          </cell>
        </row>
        <row r="62">
          <cell r="C62">
            <v>621719</v>
          </cell>
          <cell r="D62">
            <v>1913986.4819999998</v>
          </cell>
          <cell r="E62">
            <v>600508.983</v>
          </cell>
          <cell r="F62">
            <v>3136214.465</v>
          </cell>
        </row>
        <row r="63">
          <cell r="C63">
            <v>4370179.654999999</v>
          </cell>
          <cell r="D63">
            <v>4713614.638000002</v>
          </cell>
          <cell r="E63">
            <v>4835198.157999998</v>
          </cell>
          <cell r="F63">
            <v>13918992.451</v>
          </cell>
        </row>
        <row r="64">
          <cell r="C64">
            <v>235768</v>
          </cell>
          <cell r="D64">
            <v>304560.027</v>
          </cell>
          <cell r="E64">
            <v>236587.28999999992</v>
          </cell>
          <cell r="F64">
            <v>776915.3169999999</v>
          </cell>
        </row>
        <row r="65">
          <cell r="C65">
            <v>11047912.605</v>
          </cell>
          <cell r="D65">
            <v>12513595.018</v>
          </cell>
          <cell r="E65">
            <v>12102474.639000002</v>
          </cell>
          <cell r="F65">
            <v>35663982.262</v>
          </cell>
        </row>
        <row r="66">
          <cell r="C66">
            <v>1165595.0969999998</v>
          </cell>
          <cell r="D66">
            <v>1126445.993</v>
          </cell>
          <cell r="E66">
            <v>1095839.5580000002</v>
          </cell>
          <cell r="F66">
            <v>3387880.648</v>
          </cell>
        </row>
        <row r="67">
          <cell r="C67">
            <v>979314.495</v>
          </cell>
          <cell r="D67">
            <v>854281.91</v>
          </cell>
          <cell r="E67">
            <v>899869.987</v>
          </cell>
          <cell r="F67">
            <v>2733466.392</v>
          </cell>
        </row>
        <row r="68">
          <cell r="C68">
            <v>10857323.77</v>
          </cell>
          <cell r="D68">
            <v>11216863.408000004</v>
          </cell>
          <cell r="E68">
            <v>12497825.835</v>
          </cell>
          <cell r="F68">
            <v>34572013.013000004</v>
          </cell>
        </row>
        <row r="69">
          <cell r="C69">
            <v>13737116.665000001</v>
          </cell>
          <cell r="D69">
            <v>19100466.123999998</v>
          </cell>
          <cell r="E69">
            <v>26190528.498999994</v>
          </cell>
          <cell r="F69">
            <v>59028111.28799999</v>
          </cell>
        </row>
        <row r="70">
          <cell r="C70">
            <v>1389607.735</v>
          </cell>
          <cell r="D70">
            <v>1797351.1739999999</v>
          </cell>
          <cell r="E70">
            <v>1740954.7400000002</v>
          </cell>
          <cell r="F70">
            <v>4927913.649</v>
          </cell>
        </row>
        <row r="71">
          <cell r="C71">
            <v>5339949.579</v>
          </cell>
          <cell r="D71">
            <v>14158418.965</v>
          </cell>
          <cell r="E71">
            <v>6072278.737</v>
          </cell>
          <cell r="F71">
            <v>25570647.281</v>
          </cell>
        </row>
        <row r="72">
          <cell r="C72">
            <v>187382.685</v>
          </cell>
          <cell r="D72">
            <v>169849.15999999997</v>
          </cell>
          <cell r="E72">
            <v>200598.59000000008</v>
          </cell>
          <cell r="F72">
            <v>557830.435</v>
          </cell>
        </row>
        <row r="73">
          <cell r="C73">
            <v>330374.72199999995</v>
          </cell>
          <cell r="D73">
            <v>472013.26500000013</v>
          </cell>
          <cell r="E73">
            <v>348756.8219999998</v>
          </cell>
          <cell r="F73">
            <v>1151144.809</v>
          </cell>
        </row>
        <row r="74">
          <cell r="C74">
            <v>8243001.195</v>
          </cell>
          <cell r="D74">
            <v>2944848.2859999985</v>
          </cell>
          <cell r="E74">
            <v>4230417.395000001</v>
          </cell>
          <cell r="F74">
            <v>15418266.876</v>
          </cell>
        </row>
        <row r="75">
          <cell r="C75">
            <v>377002</v>
          </cell>
          <cell r="D75">
            <v>396013.7629999999</v>
          </cell>
          <cell r="E75">
            <v>430725.7100000001</v>
          </cell>
          <cell r="F75">
            <v>1203741.473</v>
          </cell>
        </row>
        <row r="76">
          <cell r="C76">
            <v>150967.53900000002</v>
          </cell>
          <cell r="D76">
            <v>80009.55299999999</v>
          </cell>
          <cell r="E76">
            <v>194364.526</v>
          </cell>
          <cell r="F76">
            <v>425341.618</v>
          </cell>
        </row>
        <row r="77">
          <cell r="C77">
            <v>2341803.4069999997</v>
          </cell>
          <cell r="D77">
            <v>4821883.883</v>
          </cell>
          <cell r="E77">
            <v>1627685.8290000008</v>
          </cell>
          <cell r="F77">
            <v>8791373.119</v>
          </cell>
        </row>
        <row r="78">
          <cell r="C78">
            <v>236</v>
          </cell>
          <cell r="D78">
            <v>237</v>
          </cell>
          <cell r="E78">
            <v>236</v>
          </cell>
          <cell r="F78">
            <v>709</v>
          </cell>
        </row>
        <row r="79">
          <cell r="C79">
            <v>2049656.046</v>
          </cell>
          <cell r="D79">
            <v>2108916.211</v>
          </cell>
          <cell r="E79">
            <v>2065346.3739999998</v>
          </cell>
          <cell r="F79">
            <v>6223918.631</v>
          </cell>
        </row>
        <row r="80">
          <cell r="C80">
            <v>96150.11</v>
          </cell>
          <cell r="D80">
            <v>99075.797</v>
          </cell>
          <cell r="E80">
            <v>100251.33799999999</v>
          </cell>
          <cell r="F80">
            <v>295477.245</v>
          </cell>
        </row>
        <row r="81">
          <cell r="C81">
            <v>749908.87</v>
          </cell>
          <cell r="D81">
            <v>753256.116</v>
          </cell>
          <cell r="E81">
            <v>765668.1709999996</v>
          </cell>
          <cell r="F81">
            <v>2268833.1569999997</v>
          </cell>
        </row>
        <row r="82">
          <cell r="C82">
            <v>244806.383</v>
          </cell>
          <cell r="D82">
            <v>547424.9219999999</v>
          </cell>
          <cell r="E82">
            <v>315388.68999999994</v>
          </cell>
          <cell r="F82">
            <v>1107619.9949999999</v>
          </cell>
        </row>
        <row r="83">
          <cell r="C83">
            <v>159275</v>
          </cell>
          <cell r="D83">
            <v>159275</v>
          </cell>
          <cell r="E83">
            <v>178397</v>
          </cell>
          <cell r="F83">
            <v>496947</v>
          </cell>
        </row>
        <row r="84">
          <cell r="C84">
            <v>38732</v>
          </cell>
          <cell r="D84">
            <v>30173</v>
          </cell>
          <cell r="E84">
            <v>39682.14599999999</v>
          </cell>
          <cell r="F84">
            <v>108587.146</v>
          </cell>
        </row>
        <row r="85">
          <cell r="C85">
            <v>3349350.283</v>
          </cell>
          <cell r="D85">
            <v>1114669.1460000006</v>
          </cell>
          <cell r="E85">
            <v>1343497.1609999994</v>
          </cell>
          <cell r="F85">
            <v>5807516.59</v>
          </cell>
        </row>
        <row r="86">
          <cell r="C86">
            <v>1266579.962</v>
          </cell>
          <cell r="D86">
            <v>16215045.899000002</v>
          </cell>
          <cell r="E86">
            <v>2403823.7589999996</v>
          </cell>
          <cell r="F86">
            <v>19885449.62</v>
          </cell>
        </row>
        <row r="87">
          <cell r="C87">
            <v>37558728.494</v>
          </cell>
          <cell r="D87">
            <v>37583267.087</v>
          </cell>
          <cell r="E87">
            <v>37245478.37899999</v>
          </cell>
          <cell r="F87">
            <v>112387473.96</v>
          </cell>
        </row>
        <row r="88">
          <cell r="C88">
            <v>169380.029</v>
          </cell>
          <cell r="D88">
            <v>117920.06399999998</v>
          </cell>
          <cell r="E88">
            <v>187431.31200000003</v>
          </cell>
          <cell r="F88">
            <v>474731.405</v>
          </cell>
        </row>
        <row r="89">
          <cell r="C89">
            <v>145641210.16400003</v>
          </cell>
          <cell r="D89">
            <v>178323305.63</v>
          </cell>
          <cell r="E89">
            <v>161759977.47599998</v>
          </cell>
          <cell r="F89">
            <v>485724493.2699999</v>
          </cell>
        </row>
      </sheetData>
      <sheetData sheetId="13">
        <row r="51">
          <cell r="C51">
            <v>469992.678</v>
          </cell>
          <cell r="D51">
            <v>782756.868</v>
          </cell>
          <cell r="E51">
            <v>1781623.4079999998</v>
          </cell>
          <cell r="F51">
            <v>3034372.954</v>
          </cell>
        </row>
        <row r="52">
          <cell r="C52">
            <v>317176.829</v>
          </cell>
          <cell r="D52">
            <v>381951.4979999999</v>
          </cell>
          <cell r="E52">
            <v>605927.2760000002</v>
          </cell>
          <cell r="F52">
            <v>1305055.6030000001</v>
          </cell>
        </row>
        <row r="53">
          <cell r="C53">
            <v>18800.012000000002</v>
          </cell>
          <cell r="D53">
            <v>41152.869999999995</v>
          </cell>
          <cell r="E53">
            <v>33239.12300000001</v>
          </cell>
          <cell r="F53">
            <v>93192.005</v>
          </cell>
        </row>
        <row r="54">
          <cell r="C54">
            <v>287307.192</v>
          </cell>
          <cell r="D54">
            <v>514068.315</v>
          </cell>
          <cell r="E54">
            <v>643631.094</v>
          </cell>
          <cell r="F54">
            <v>1445006.601</v>
          </cell>
        </row>
        <row r="55">
          <cell r="C55">
            <v>1079995.457</v>
          </cell>
          <cell r="D55">
            <v>1660936.8800000004</v>
          </cell>
          <cell r="E55">
            <v>3545102.8259999994</v>
          </cell>
          <cell r="F55">
            <v>6286035.163</v>
          </cell>
        </row>
        <row r="56">
          <cell r="C56">
            <v>200562.402</v>
          </cell>
          <cell r="D56">
            <v>178233.577</v>
          </cell>
          <cell r="E56">
            <v>202382.854</v>
          </cell>
          <cell r="F56">
            <v>581178.833</v>
          </cell>
        </row>
        <row r="57">
          <cell r="C57">
            <v>19015353.432</v>
          </cell>
          <cell r="D57">
            <v>24897839.359</v>
          </cell>
          <cell r="E57">
            <v>35684594.54600001</v>
          </cell>
          <cell r="F57">
            <v>79597787.33700001</v>
          </cell>
        </row>
        <row r="58">
          <cell r="C58">
            <v>2546463.676</v>
          </cell>
          <cell r="D58">
            <v>3523675.631</v>
          </cell>
          <cell r="E58">
            <v>4437370.464</v>
          </cell>
          <cell r="F58">
            <v>10507509.771</v>
          </cell>
        </row>
        <row r="59">
          <cell r="C59">
            <v>57608.973</v>
          </cell>
          <cell r="D59">
            <v>84810.24300000002</v>
          </cell>
          <cell r="E59">
            <v>133021.50299999997</v>
          </cell>
          <cell r="F59">
            <v>275440.719</v>
          </cell>
        </row>
        <row r="60">
          <cell r="C60">
            <v>685947.459</v>
          </cell>
          <cell r="D60">
            <v>1111152.8669999999</v>
          </cell>
          <cell r="E60">
            <v>3369991.362</v>
          </cell>
          <cell r="F60">
            <v>5167091.688</v>
          </cell>
        </row>
        <row r="61">
          <cell r="C61">
            <v>2426619.8819999998</v>
          </cell>
          <cell r="D61">
            <v>958624.2230000002</v>
          </cell>
          <cell r="E61">
            <v>3290508.6989999996</v>
          </cell>
          <cell r="F61">
            <v>6675752.804</v>
          </cell>
        </row>
        <row r="62">
          <cell r="C62">
            <v>171416.25100000002</v>
          </cell>
          <cell r="D62">
            <v>479918.787</v>
          </cell>
          <cell r="E62">
            <v>1954262.2959999996</v>
          </cell>
          <cell r="F62">
            <v>2605597.334</v>
          </cell>
        </row>
        <row r="63">
          <cell r="C63">
            <v>2839092.24</v>
          </cell>
          <cell r="D63">
            <v>3865075.4070000006</v>
          </cell>
          <cell r="E63">
            <v>5989923.265</v>
          </cell>
          <cell r="F63">
            <v>12694090.912</v>
          </cell>
        </row>
        <row r="64">
          <cell r="C64">
            <v>96956.371</v>
          </cell>
          <cell r="D64">
            <v>264390.357</v>
          </cell>
          <cell r="E64">
            <v>243030.3779999999</v>
          </cell>
          <cell r="F64">
            <v>604377.1059999999</v>
          </cell>
        </row>
        <row r="65">
          <cell r="C65">
            <v>9904192.71</v>
          </cell>
          <cell r="D65">
            <v>10999129.915</v>
          </cell>
          <cell r="E65">
            <v>14065431.591999993</v>
          </cell>
          <cell r="F65">
            <v>34968754.21699999</v>
          </cell>
        </row>
        <row r="66">
          <cell r="C66">
            <v>1030310.7390000001</v>
          </cell>
          <cell r="D66">
            <v>1037993.3659999999</v>
          </cell>
          <cell r="E66">
            <v>1197203.5100000002</v>
          </cell>
          <cell r="F66">
            <v>3265507.615</v>
          </cell>
        </row>
        <row r="67">
          <cell r="C67">
            <v>469279.418</v>
          </cell>
          <cell r="D67">
            <v>455010.251</v>
          </cell>
          <cell r="E67">
            <v>727566.20016</v>
          </cell>
          <cell r="F67">
            <v>1651855.86916</v>
          </cell>
        </row>
        <row r="68">
          <cell r="C68">
            <v>9436379.155</v>
          </cell>
          <cell r="D68">
            <v>11067374.216000004</v>
          </cell>
          <cell r="E68">
            <v>13626393.962999996</v>
          </cell>
          <cell r="F68">
            <v>34130147.334</v>
          </cell>
        </row>
        <row r="69">
          <cell r="C69">
            <v>10344968.947999999</v>
          </cell>
          <cell r="D69">
            <v>16940966.705</v>
          </cell>
          <cell r="E69">
            <v>30271001.888000004</v>
          </cell>
          <cell r="F69">
            <v>57556937.541</v>
          </cell>
        </row>
        <row r="70">
          <cell r="C70">
            <v>1028500.08</v>
          </cell>
          <cell r="D70">
            <v>1211473.9559999998</v>
          </cell>
          <cell r="E70">
            <v>2001198.9930000002</v>
          </cell>
          <cell r="F70">
            <v>4241173.029</v>
          </cell>
        </row>
        <row r="71">
          <cell r="C71">
            <v>2492414.1890000002</v>
          </cell>
          <cell r="D71">
            <v>11423046.616</v>
          </cell>
          <cell r="E71">
            <v>10224932.902000003</v>
          </cell>
          <cell r="F71">
            <v>24140393.707000002</v>
          </cell>
        </row>
        <row r="72">
          <cell r="C72">
            <v>99493.527</v>
          </cell>
          <cell r="D72">
            <v>133110.937</v>
          </cell>
          <cell r="E72">
            <v>267447.59900000005</v>
          </cell>
          <cell r="F72">
            <v>500052.0630000001</v>
          </cell>
        </row>
        <row r="73">
          <cell r="C73">
            <v>234873.42500000002</v>
          </cell>
          <cell r="D73">
            <v>332974.28299999994</v>
          </cell>
          <cell r="E73">
            <v>461404.6860000001</v>
          </cell>
          <cell r="F73">
            <v>1029252.3940000001</v>
          </cell>
        </row>
        <row r="74">
          <cell r="C74">
            <v>1483730.643</v>
          </cell>
          <cell r="D74">
            <v>1968383.141</v>
          </cell>
          <cell r="E74">
            <v>2073755.9129999997</v>
          </cell>
          <cell r="F74">
            <v>5525869.697</v>
          </cell>
        </row>
        <row r="75">
          <cell r="C75">
            <v>175451.257</v>
          </cell>
          <cell r="D75">
            <v>464359.94700000004</v>
          </cell>
          <cell r="E75">
            <v>334063.87</v>
          </cell>
          <cell r="F75">
            <v>973875.074</v>
          </cell>
        </row>
        <row r="76">
          <cell r="C76">
            <v>78853.71399999999</v>
          </cell>
          <cell r="D76">
            <v>76792.12999999999</v>
          </cell>
          <cell r="E76">
            <v>221654.44400000008</v>
          </cell>
          <cell r="F76">
            <v>377300.28800000006</v>
          </cell>
        </row>
        <row r="77">
          <cell r="C77">
            <v>748476.3319999999</v>
          </cell>
          <cell r="D77">
            <v>1198630.264</v>
          </cell>
          <cell r="E77">
            <v>5303198.82084</v>
          </cell>
          <cell r="F77">
            <v>7250305.41684</v>
          </cell>
        </row>
        <row r="78">
          <cell r="C78">
            <v>177.56799999999998</v>
          </cell>
          <cell r="D78">
            <v>283.889</v>
          </cell>
          <cell r="E78">
            <v>189.793</v>
          </cell>
          <cell r="F78">
            <v>651.25</v>
          </cell>
        </row>
        <row r="79">
          <cell r="C79">
            <v>1614028.9300000002</v>
          </cell>
          <cell r="D79">
            <v>846503.6920000003</v>
          </cell>
          <cell r="E79">
            <v>3759438.243999999</v>
          </cell>
          <cell r="F79">
            <v>6219970.865999999</v>
          </cell>
        </row>
        <row r="80">
          <cell r="C80">
            <v>70409.027</v>
          </cell>
          <cell r="D80">
            <v>76187.927</v>
          </cell>
          <cell r="E80">
            <v>147733.99600000007</v>
          </cell>
          <cell r="F80">
            <v>294330.95000000007</v>
          </cell>
        </row>
        <row r="81">
          <cell r="C81">
            <v>658194.607</v>
          </cell>
          <cell r="D81">
            <v>811243.0240000001</v>
          </cell>
          <cell r="E81">
            <v>760829.4949999996</v>
          </cell>
          <cell r="F81">
            <v>2230267.1259999997</v>
          </cell>
        </row>
        <row r="82">
          <cell r="C82">
            <v>237289.45399999997</v>
          </cell>
          <cell r="D82">
            <v>236653.35700000002</v>
          </cell>
          <cell r="E82">
            <v>626891.557</v>
          </cell>
          <cell r="F82">
            <v>1100834.368</v>
          </cell>
        </row>
        <row r="83">
          <cell r="C83">
            <v>96501.932</v>
          </cell>
          <cell r="D83">
            <v>124851.12000000002</v>
          </cell>
          <cell r="E83">
            <v>275593.948</v>
          </cell>
          <cell r="F83">
            <v>496947</v>
          </cell>
        </row>
        <row r="84">
          <cell r="C84">
            <v>34421.115000000005</v>
          </cell>
          <cell r="D84">
            <v>33887.123999999996</v>
          </cell>
          <cell r="E84">
            <v>40271.604999999996</v>
          </cell>
          <cell r="F84">
            <v>108579.844</v>
          </cell>
        </row>
        <row r="85">
          <cell r="C85">
            <v>989328.3429999999</v>
          </cell>
          <cell r="D85">
            <v>886539.05</v>
          </cell>
          <cell r="E85">
            <v>1963460.9200000002</v>
          </cell>
          <cell r="F85">
            <v>3839328.313</v>
          </cell>
        </row>
        <row r="86">
          <cell r="C86">
            <v>1266579.962</v>
          </cell>
          <cell r="D86">
            <v>9994415.718</v>
          </cell>
          <cell r="E86">
            <v>8624453.940000001</v>
          </cell>
          <cell r="F86">
            <v>19885449.62</v>
          </cell>
        </row>
        <row r="87">
          <cell r="C87">
            <v>37483607.375999995</v>
          </cell>
          <cell r="D87">
            <v>37457181.46</v>
          </cell>
          <cell r="E87">
            <v>37445118.74200001</v>
          </cell>
          <cell r="F87">
            <v>112385907.57800001</v>
          </cell>
        </row>
        <row r="88">
          <cell r="C88">
            <v>42990.752</v>
          </cell>
          <cell r="D88">
            <v>158050.667</v>
          </cell>
          <cell r="E88">
            <v>273689.555</v>
          </cell>
          <cell r="F88">
            <v>474730.974</v>
          </cell>
        </row>
        <row r="89">
          <cell r="C89">
            <v>110233746.05699998</v>
          </cell>
          <cell r="D89">
            <v>146679629.637</v>
          </cell>
          <cell r="E89">
            <v>196607535.27000004</v>
          </cell>
          <cell r="F89">
            <v>453520910.964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 of mo end by agcy_LBP"/>
      <sheetName val="as of mo end by agcy_DBP"/>
      <sheetName val="as of mo end by agcy_PVB"/>
      <sheetName val="as of Jan_all banks"/>
      <sheetName val="as of Feb_all banks"/>
      <sheetName val="as of Mar_all banks"/>
      <sheetName val="as of Apr_all banks"/>
      <sheetName val="as of May_all banks"/>
      <sheetName val="as of June_all banks"/>
      <sheetName val="as of July_all banks"/>
      <sheetName val="as of Aug_all banks"/>
      <sheetName val="as of Sept_all banks"/>
      <sheetName val="as of Oct_all banks"/>
      <sheetName val="as of Nov_all banks"/>
      <sheetName val="as of Dec_all banks"/>
      <sheetName val="ncarel_conso"/>
      <sheetName val="neg_ck"/>
      <sheetName val="out_ck"/>
      <sheetName val="nca_util"/>
      <sheetName val="book_bal"/>
      <sheetName val="bank_bal"/>
      <sheetName val="legend"/>
      <sheetName val="Sheet1"/>
    </sheetNames>
    <sheetDataSet>
      <sheetData sheetId="5">
        <row r="58">
          <cell r="B58">
            <v>809551</v>
          </cell>
          <cell r="C58">
            <v>690745.60769</v>
          </cell>
          <cell r="D58">
            <v>80023.91175000004</v>
          </cell>
        </row>
        <row r="59">
          <cell r="B59">
            <v>57311</v>
          </cell>
          <cell r="C59">
            <v>37804.48967</v>
          </cell>
          <cell r="D59">
            <v>1223.77444</v>
          </cell>
        </row>
        <row r="60">
          <cell r="B60">
            <v>107293.378</v>
          </cell>
          <cell r="C60">
            <v>91898.59179</v>
          </cell>
          <cell r="D60">
            <v>14477.873</v>
          </cell>
        </row>
        <row r="61">
          <cell r="B61">
            <v>2080035</v>
          </cell>
          <cell r="C61">
            <v>1880832.6158</v>
          </cell>
          <cell r="D61">
            <v>199201.9326</v>
          </cell>
        </row>
        <row r="62">
          <cell r="B62">
            <v>38165</v>
          </cell>
          <cell r="C62">
            <v>34533.4039</v>
          </cell>
          <cell r="D62">
            <v>3630.7538</v>
          </cell>
        </row>
        <row r="65">
          <cell r="B65">
            <v>3139315.9</v>
          </cell>
          <cell r="C65">
            <v>1156726.85547</v>
          </cell>
          <cell r="D65">
            <v>148328.74755</v>
          </cell>
        </row>
        <row r="68">
          <cell r="B68">
            <v>103239.916</v>
          </cell>
          <cell r="C68">
            <v>87634.44322</v>
          </cell>
          <cell r="D68">
            <v>5557.56224</v>
          </cell>
        </row>
        <row r="71">
          <cell r="B71">
            <v>1563107.95</v>
          </cell>
          <cell r="C71">
            <v>1277433.72573</v>
          </cell>
          <cell r="D71">
            <v>167572.87557</v>
          </cell>
        </row>
        <row r="74">
          <cell r="B74">
            <v>5322378.405260001</v>
          </cell>
          <cell r="C74">
            <v>3963362.3036000007</v>
          </cell>
          <cell r="D74">
            <v>568611.1801500001</v>
          </cell>
        </row>
        <row r="75">
          <cell r="B75">
            <v>11451</v>
          </cell>
          <cell r="C75">
            <v>8692.158029999999</v>
          </cell>
          <cell r="D75">
            <v>2745.2329900000004</v>
          </cell>
        </row>
        <row r="76">
          <cell r="B76">
            <v>1806205.374</v>
          </cell>
          <cell r="C76">
            <v>960545.2716699998</v>
          </cell>
          <cell r="D76">
            <v>415452.82875</v>
          </cell>
        </row>
        <row r="77">
          <cell r="B77">
            <v>96793.021</v>
          </cell>
          <cell r="C77">
            <v>64400.437159999994</v>
          </cell>
          <cell r="D77">
            <v>471.08878000000004</v>
          </cell>
        </row>
        <row r="78">
          <cell r="B78">
            <v>138003</v>
          </cell>
          <cell r="C78">
            <v>136283.75828</v>
          </cell>
          <cell r="D78">
            <v>1717.96953</v>
          </cell>
        </row>
        <row r="79">
          <cell r="B79">
            <v>67868</v>
          </cell>
          <cell r="C79">
            <v>45778.236659999995</v>
          </cell>
          <cell r="D79">
            <v>7805.621889999999</v>
          </cell>
        </row>
        <row r="80">
          <cell r="B80">
            <v>63415.227</v>
          </cell>
          <cell r="C80">
            <v>60814.260429999995</v>
          </cell>
          <cell r="D80">
            <v>1060.95552</v>
          </cell>
        </row>
        <row r="81">
          <cell r="B81">
            <v>68449.56</v>
          </cell>
          <cell r="C81">
            <v>42284.633949999996</v>
          </cell>
          <cell r="D81">
            <v>6009.226269999999</v>
          </cell>
        </row>
        <row r="84">
          <cell r="B84">
            <v>618019.02</v>
          </cell>
          <cell r="C84">
            <v>567149.09014</v>
          </cell>
          <cell r="D84">
            <v>8062.07765</v>
          </cell>
        </row>
        <row r="85">
          <cell r="B85">
            <v>6784.255</v>
          </cell>
          <cell r="C85">
            <v>5513.48525</v>
          </cell>
          <cell r="D85">
            <v>454.18</v>
          </cell>
        </row>
        <row r="88">
          <cell r="B88">
            <v>81080630.77062</v>
          </cell>
          <cell r="C88">
            <v>75444281.86764</v>
          </cell>
          <cell r="D88">
            <v>3893369.8640799997</v>
          </cell>
        </row>
        <row r="89">
          <cell r="B89">
            <v>8300</v>
          </cell>
          <cell r="C89">
            <v>6125.90467</v>
          </cell>
          <cell r="D89">
            <v>471.54783000000003</v>
          </cell>
        </row>
        <row r="90">
          <cell r="B90">
            <v>4116</v>
          </cell>
          <cell r="C90">
            <v>2052.32325</v>
          </cell>
          <cell r="D90">
            <v>1454.0540700000001</v>
          </cell>
        </row>
        <row r="91">
          <cell r="B91">
            <v>512885.05</v>
          </cell>
          <cell r="C91">
            <v>154288.50661</v>
          </cell>
          <cell r="D91">
            <v>4760.03203</v>
          </cell>
        </row>
        <row r="92">
          <cell r="B92">
            <v>43662</v>
          </cell>
          <cell r="C92">
            <v>27416.928620000002</v>
          </cell>
          <cell r="D92">
            <v>48.015</v>
          </cell>
        </row>
        <row r="93">
          <cell r="B93">
            <v>63556</v>
          </cell>
          <cell r="C93">
            <v>13528.040439999999</v>
          </cell>
          <cell r="D93">
            <v>49990.25094</v>
          </cell>
        </row>
        <row r="95">
          <cell r="B95">
            <v>11213818.39663</v>
          </cell>
          <cell r="C95">
            <v>9788969.19502</v>
          </cell>
          <cell r="D95">
            <v>718540.57864</v>
          </cell>
        </row>
        <row r="98">
          <cell r="B98">
            <v>355824.042</v>
          </cell>
          <cell r="C98">
            <v>271972.85779000004</v>
          </cell>
          <cell r="D98">
            <v>3467.86094</v>
          </cell>
        </row>
        <row r="101">
          <cell r="B101">
            <v>4667106.9585</v>
          </cell>
          <cell r="C101">
            <v>3903213.69864</v>
          </cell>
          <cell r="D101">
            <v>441268.2692599999</v>
          </cell>
        </row>
        <row r="102">
          <cell r="B102">
            <v>407444.541</v>
          </cell>
          <cell r="C102">
            <v>240705.16912</v>
          </cell>
          <cell r="D102">
            <v>34897.18886</v>
          </cell>
        </row>
        <row r="103">
          <cell r="B103">
            <v>253416.711</v>
          </cell>
          <cell r="C103">
            <v>214318.05679999996</v>
          </cell>
          <cell r="D103">
            <v>20312.76057</v>
          </cell>
        </row>
        <row r="104">
          <cell r="B104">
            <v>258121.769</v>
          </cell>
          <cell r="C104">
            <v>255010.15229</v>
          </cell>
          <cell r="D104">
            <v>3101.12956</v>
          </cell>
        </row>
        <row r="105">
          <cell r="B105">
            <v>32519.339</v>
          </cell>
          <cell r="C105">
            <v>22100.550339999998</v>
          </cell>
          <cell r="D105">
            <v>1592.40532</v>
          </cell>
        </row>
        <row r="106">
          <cell r="B106">
            <v>30572.496</v>
          </cell>
          <cell r="C106">
            <v>23286.863599999997</v>
          </cell>
          <cell r="D106">
            <v>7285.44434</v>
          </cell>
        </row>
        <row r="109">
          <cell r="B109">
            <v>399618.753030015</v>
          </cell>
          <cell r="C109">
            <v>176662.49215000245</v>
          </cell>
          <cell r="D109">
            <v>17113.69619</v>
          </cell>
        </row>
        <row r="110">
          <cell r="B110">
            <v>1298050.738</v>
          </cell>
          <cell r="C110">
            <v>388119.85935</v>
          </cell>
          <cell r="D110">
            <v>11118.62624</v>
          </cell>
        </row>
        <row r="111">
          <cell r="B111">
            <v>2250462.117</v>
          </cell>
          <cell r="C111">
            <v>1257480.8817500002</v>
          </cell>
          <cell r="D111">
            <v>119252.77994</v>
          </cell>
        </row>
        <row r="112">
          <cell r="B112">
            <v>71010.377</v>
          </cell>
          <cell r="C112">
            <v>60830.92745000001</v>
          </cell>
          <cell r="D112">
            <v>6312.80564</v>
          </cell>
        </row>
        <row r="113">
          <cell r="B113">
            <v>6106138.49997</v>
          </cell>
          <cell r="C113">
            <v>4360449.391630001</v>
          </cell>
          <cell r="D113">
            <v>50808.54659</v>
          </cell>
        </row>
        <row r="114">
          <cell r="B114">
            <v>4419</v>
          </cell>
          <cell r="C114">
            <v>3818.092</v>
          </cell>
          <cell r="D114">
            <v>260.79995</v>
          </cell>
        </row>
        <row r="115">
          <cell r="B115">
            <v>75092.95199999999</v>
          </cell>
          <cell r="C115">
            <v>52967.75542</v>
          </cell>
          <cell r="D115">
            <v>4685.54783</v>
          </cell>
        </row>
        <row r="116">
          <cell r="B116">
            <v>11119</v>
          </cell>
          <cell r="C116">
            <v>10966.18457</v>
          </cell>
          <cell r="D116">
            <v>152.06527</v>
          </cell>
        </row>
        <row r="117">
          <cell r="B117">
            <v>10839</v>
          </cell>
          <cell r="C117">
            <v>6779.46316</v>
          </cell>
          <cell r="D117">
            <v>938.24015</v>
          </cell>
        </row>
        <row r="118">
          <cell r="B118">
            <v>147283.909</v>
          </cell>
          <cell r="C118">
            <v>140636.0545</v>
          </cell>
          <cell r="D118">
            <v>6398.59436</v>
          </cell>
        </row>
        <row r="121">
          <cell r="B121">
            <v>3116680.465</v>
          </cell>
          <cell r="C121">
            <v>2051477.0823100002</v>
          </cell>
          <cell r="D121">
            <v>536248.69967</v>
          </cell>
        </row>
        <row r="122">
          <cell r="B122">
            <v>11054</v>
          </cell>
          <cell r="C122">
            <v>9728.90335</v>
          </cell>
          <cell r="D122">
            <v>1324.98324</v>
          </cell>
        </row>
        <row r="123">
          <cell r="B123">
            <v>1760</v>
          </cell>
          <cell r="C123">
            <v>1727.96335</v>
          </cell>
          <cell r="D123">
            <v>30.48305</v>
          </cell>
        </row>
        <row r="124">
          <cell r="B124">
            <v>6720</v>
          </cell>
          <cell r="C124">
            <v>4865.778469999999</v>
          </cell>
          <cell r="D124">
            <v>193.44075</v>
          </cell>
        </row>
        <row r="127">
          <cell r="B127">
            <v>13608788.506919999</v>
          </cell>
          <cell r="C127">
            <v>11117193.035829999</v>
          </cell>
          <cell r="D127">
            <v>1337408.8747900003</v>
          </cell>
        </row>
        <row r="128">
          <cell r="B128">
            <v>101289</v>
          </cell>
          <cell r="C128">
            <v>86640.84526</v>
          </cell>
          <cell r="D128">
            <v>7569.33703</v>
          </cell>
        </row>
        <row r="129">
          <cell r="B129">
            <v>208914.944</v>
          </cell>
          <cell r="C129">
            <v>84714.21381999999</v>
          </cell>
          <cell r="D129">
            <v>60564.605579999996</v>
          </cell>
        </row>
        <row r="132">
          <cell r="B132">
            <v>619323.375</v>
          </cell>
          <cell r="C132">
            <v>461808.73585</v>
          </cell>
          <cell r="D132">
            <v>2441.42716</v>
          </cell>
        </row>
        <row r="133">
          <cell r="B133">
            <v>0</v>
          </cell>
          <cell r="C133">
            <v>0</v>
          </cell>
          <cell r="D133">
            <v>0</v>
          </cell>
        </row>
        <row r="134">
          <cell r="B134">
            <v>33192.997</v>
          </cell>
          <cell r="C134">
            <v>18414.6223</v>
          </cell>
          <cell r="D134">
            <v>41.125</v>
          </cell>
        </row>
        <row r="135">
          <cell r="B135">
            <v>124398.945</v>
          </cell>
          <cell r="C135">
            <v>115810.53038000001</v>
          </cell>
          <cell r="D135">
            <v>5860.666219999999</v>
          </cell>
        </row>
        <row r="138">
          <cell r="B138">
            <v>2049126.2227</v>
          </cell>
          <cell r="C138">
            <v>1797438.7458499998</v>
          </cell>
          <cell r="D138">
            <v>239230.44689</v>
          </cell>
        </row>
        <row r="139">
          <cell r="B139">
            <v>2919061.7056400003</v>
          </cell>
          <cell r="C139">
            <v>2775858.2266999995</v>
          </cell>
          <cell r="D139">
            <v>72520.79424000002</v>
          </cell>
        </row>
        <row r="140">
          <cell r="B140">
            <v>2369528.787</v>
          </cell>
          <cell r="C140">
            <v>2300398.2654599994</v>
          </cell>
          <cell r="D140">
            <v>36709.433099999995</v>
          </cell>
        </row>
        <row r="141">
          <cell r="B141">
            <v>55393.39</v>
          </cell>
          <cell r="C141">
            <v>43158.998369999994</v>
          </cell>
          <cell r="D141">
            <v>12233.36906</v>
          </cell>
        </row>
        <row r="142">
          <cell r="B142">
            <v>275050.451</v>
          </cell>
          <cell r="C142">
            <v>243325.56381999998</v>
          </cell>
          <cell r="D142">
            <v>22840.23217</v>
          </cell>
        </row>
        <row r="143">
          <cell r="B143">
            <v>27653717.706329998</v>
          </cell>
          <cell r="C143">
            <v>26363651.24212001</v>
          </cell>
          <cell r="D143">
            <v>719308.3279500001</v>
          </cell>
        </row>
        <row r="144">
          <cell r="B144">
            <v>342104</v>
          </cell>
          <cell r="C144">
            <v>335797.50392</v>
          </cell>
          <cell r="D144">
            <v>6283.06778</v>
          </cell>
        </row>
        <row r="147">
          <cell r="B147">
            <v>1152674.1199999999</v>
          </cell>
          <cell r="C147">
            <v>1054078.46029</v>
          </cell>
          <cell r="D147">
            <v>89335.03983</v>
          </cell>
        </row>
        <row r="148">
          <cell r="B148">
            <v>482325.872</v>
          </cell>
          <cell r="C148">
            <v>410775.43632000004</v>
          </cell>
          <cell r="D148">
            <v>27658.15984</v>
          </cell>
        </row>
        <row r="149">
          <cell r="B149">
            <v>194409.921</v>
          </cell>
          <cell r="C149">
            <v>184514.70552</v>
          </cell>
          <cell r="D149">
            <v>6763.46953</v>
          </cell>
        </row>
        <row r="150">
          <cell r="B150">
            <v>288307.955</v>
          </cell>
          <cell r="C150">
            <v>216824.51992</v>
          </cell>
          <cell r="D150">
            <v>33848.025590000005</v>
          </cell>
        </row>
        <row r="151">
          <cell r="B151">
            <v>288073.573</v>
          </cell>
          <cell r="C151">
            <v>265079.79795</v>
          </cell>
          <cell r="D151">
            <v>22483.89087</v>
          </cell>
        </row>
        <row r="152">
          <cell r="B152">
            <v>27360</v>
          </cell>
          <cell r="C152">
            <v>20170.767829999997</v>
          </cell>
          <cell r="D152">
            <v>1531.8996499999998</v>
          </cell>
        </row>
        <row r="153">
          <cell r="B153">
            <v>154980.78</v>
          </cell>
          <cell r="C153">
            <v>122547.46836</v>
          </cell>
          <cell r="D153">
            <v>24715.421120000003</v>
          </cell>
        </row>
        <row r="154">
          <cell r="B154">
            <v>164671.816</v>
          </cell>
          <cell r="C154">
            <v>147806.23341000013</v>
          </cell>
          <cell r="D154">
            <v>9568.023239999991</v>
          </cell>
        </row>
        <row r="155">
          <cell r="B155">
            <v>27003</v>
          </cell>
          <cell r="C155">
            <v>17687.167100000002</v>
          </cell>
          <cell r="D155">
            <v>2047.00827</v>
          </cell>
        </row>
        <row r="156">
          <cell r="B156">
            <v>608073.611</v>
          </cell>
          <cell r="C156">
            <v>490002.21192</v>
          </cell>
          <cell r="D156">
            <v>118069.90807</v>
          </cell>
        </row>
        <row r="159">
          <cell r="B159">
            <v>2081117.079</v>
          </cell>
          <cell r="C159">
            <v>840172.35743</v>
          </cell>
          <cell r="D159">
            <v>208523.03264</v>
          </cell>
        </row>
        <row r="160">
          <cell r="B160">
            <v>8246.243</v>
          </cell>
          <cell r="C160">
            <v>6477.1188600000005</v>
          </cell>
          <cell r="D160">
            <v>1011.1073100000001</v>
          </cell>
        </row>
        <row r="161">
          <cell r="B161">
            <v>49405.15500000001</v>
          </cell>
          <cell r="C161">
            <v>41036.99618</v>
          </cell>
          <cell r="D161">
            <v>4181.99556</v>
          </cell>
        </row>
        <row r="162">
          <cell r="B162">
            <v>237024.09399999998</v>
          </cell>
          <cell r="C162">
            <v>207364.75311999998</v>
          </cell>
          <cell r="D162">
            <v>10160.400339999998</v>
          </cell>
        </row>
        <row r="163">
          <cell r="B163">
            <v>23244</v>
          </cell>
          <cell r="C163">
            <v>16352.19516</v>
          </cell>
          <cell r="D163">
            <v>1824.77391</v>
          </cell>
        </row>
        <row r="164">
          <cell r="B164">
            <v>43898.74600000001</v>
          </cell>
          <cell r="C164">
            <v>39724.595239999995</v>
          </cell>
          <cell r="D164">
            <v>3562.36071</v>
          </cell>
        </row>
        <row r="165">
          <cell r="B165">
            <v>108768.042</v>
          </cell>
          <cell r="C165">
            <v>102074.49162999999</v>
          </cell>
          <cell r="D165">
            <v>4985.02097</v>
          </cell>
        </row>
        <row r="166">
          <cell r="B166">
            <v>181763.033</v>
          </cell>
          <cell r="C166">
            <v>155679.47569999998</v>
          </cell>
          <cell r="D166">
            <v>8725.19095</v>
          </cell>
        </row>
        <row r="170">
          <cell r="B170">
            <v>116385.217</v>
          </cell>
          <cell r="C170">
            <v>114671.80034</v>
          </cell>
          <cell r="D170">
            <v>1709.94619</v>
          </cell>
        </row>
        <row r="171">
          <cell r="B171">
            <v>345797.123</v>
          </cell>
          <cell r="C171">
            <v>341660.27367</v>
          </cell>
          <cell r="D171">
            <v>3115.3443899999997</v>
          </cell>
        </row>
        <row r="172">
          <cell r="B172">
            <v>29397.254</v>
          </cell>
          <cell r="C172">
            <v>29248.36414</v>
          </cell>
          <cell r="D172">
            <v>147.39142999999999</v>
          </cell>
        </row>
        <row r="173">
          <cell r="B173">
            <v>358688.088</v>
          </cell>
          <cell r="C173">
            <v>132548.01159</v>
          </cell>
          <cell r="D173">
            <v>220689.80671</v>
          </cell>
        </row>
        <row r="175">
          <cell r="B175">
            <v>2652376.498</v>
          </cell>
          <cell r="C175">
            <v>2137718.1829999997</v>
          </cell>
          <cell r="D175">
            <v>511491.28285</v>
          </cell>
        </row>
        <row r="176">
          <cell r="B176">
            <v>205366.829</v>
          </cell>
          <cell r="C176">
            <v>198349.37913000002</v>
          </cell>
          <cell r="D176">
            <v>5404.99574</v>
          </cell>
        </row>
        <row r="178">
          <cell r="B178">
            <v>12019402.193</v>
          </cell>
          <cell r="C178">
            <v>11540694.606369998</v>
          </cell>
          <cell r="D178">
            <v>478704.9660700001</v>
          </cell>
        </row>
        <row r="179">
          <cell r="B179">
            <v>3511031.7010000004</v>
          </cell>
          <cell r="C179">
            <v>3192704.10525</v>
          </cell>
          <cell r="D179">
            <v>296637.79879</v>
          </cell>
        </row>
        <row r="180">
          <cell r="B180">
            <v>3484096.5400899993</v>
          </cell>
          <cell r="C180">
            <v>3380681.3727599997</v>
          </cell>
          <cell r="D180">
            <v>51742.453089999995</v>
          </cell>
        </row>
        <row r="182">
          <cell r="B182">
            <v>11849471.569930002</v>
          </cell>
          <cell r="C182">
            <v>11272189.436950002</v>
          </cell>
          <cell r="D182">
            <v>220037.8156</v>
          </cell>
        </row>
        <row r="185">
          <cell r="B185">
            <v>59028111.28762999</v>
          </cell>
          <cell r="C185">
            <v>55252158.438439995</v>
          </cell>
          <cell r="D185">
            <v>2304779.10266</v>
          </cell>
        </row>
        <row r="188">
          <cell r="B188">
            <v>1355084.851</v>
          </cell>
          <cell r="C188">
            <v>849080.94803</v>
          </cell>
          <cell r="D188">
            <v>376629.6446100001</v>
          </cell>
        </row>
        <row r="189">
          <cell r="B189">
            <v>116362.018</v>
          </cell>
          <cell r="C189">
            <v>72841</v>
          </cell>
          <cell r="D189">
            <v>43521.01775</v>
          </cell>
        </row>
        <row r="190">
          <cell r="B190">
            <v>85362</v>
          </cell>
          <cell r="C190">
            <v>57388.79197</v>
          </cell>
          <cell r="D190">
            <v>4034.7591899999998</v>
          </cell>
        </row>
        <row r="191">
          <cell r="B191">
            <v>42608.666</v>
          </cell>
          <cell r="C191">
            <v>33418.74578</v>
          </cell>
          <cell r="D191">
            <v>6562.76162</v>
          </cell>
        </row>
        <row r="192">
          <cell r="B192">
            <v>78605.439</v>
          </cell>
          <cell r="C192">
            <v>63008.11312</v>
          </cell>
          <cell r="D192">
            <v>2711.02554</v>
          </cell>
        </row>
        <row r="193">
          <cell r="B193">
            <v>123066</v>
          </cell>
          <cell r="C193">
            <v>95807.0728</v>
          </cell>
          <cell r="D193">
            <v>2774.7295</v>
          </cell>
        </row>
        <row r="194">
          <cell r="B194">
            <v>16054</v>
          </cell>
          <cell r="C194">
            <v>11315.481109999999</v>
          </cell>
          <cell r="D194">
            <v>3991.78223</v>
          </cell>
        </row>
        <row r="195">
          <cell r="B195">
            <v>20364</v>
          </cell>
          <cell r="C195">
            <v>7623.43055</v>
          </cell>
          <cell r="D195">
            <v>1736.06765</v>
          </cell>
        </row>
        <row r="196">
          <cell r="B196">
            <v>365042.938</v>
          </cell>
          <cell r="C196">
            <v>362437.10293999995</v>
          </cell>
          <cell r="D196">
            <v>2605.7598700000003</v>
          </cell>
        </row>
        <row r="197">
          <cell r="B197">
            <v>326470.934</v>
          </cell>
          <cell r="C197">
            <v>249876.27159</v>
          </cell>
          <cell r="D197">
            <v>75874.04496999999</v>
          </cell>
        </row>
        <row r="198">
          <cell r="B198">
            <v>117476</v>
          </cell>
          <cell r="C198">
            <v>78529.33337000001</v>
          </cell>
          <cell r="D198">
            <v>38946.66663</v>
          </cell>
        </row>
        <row r="199">
          <cell r="B199">
            <v>402866</v>
          </cell>
          <cell r="C199">
            <v>127381.18401000001</v>
          </cell>
          <cell r="D199">
            <v>275433.90826</v>
          </cell>
        </row>
        <row r="200">
          <cell r="B200">
            <v>355425.389</v>
          </cell>
          <cell r="C200">
            <v>68508.6061</v>
          </cell>
          <cell r="D200">
            <v>25217.365879999998</v>
          </cell>
        </row>
        <row r="201">
          <cell r="B201">
            <v>41701.242</v>
          </cell>
          <cell r="C201">
            <v>39262.552299999996</v>
          </cell>
          <cell r="D201">
            <v>2285.96371</v>
          </cell>
        </row>
        <row r="202">
          <cell r="B202">
            <v>642491.92</v>
          </cell>
          <cell r="C202">
            <v>354097.32143000007</v>
          </cell>
          <cell r="D202">
            <v>72837.10125</v>
          </cell>
        </row>
        <row r="203">
          <cell r="B203">
            <v>19117.564</v>
          </cell>
          <cell r="C203">
            <v>13693.613210000001</v>
          </cell>
          <cell r="D203">
            <v>1954.41464</v>
          </cell>
        </row>
        <row r="204">
          <cell r="B204">
            <v>779393.583</v>
          </cell>
          <cell r="C204">
            <v>755451.77637</v>
          </cell>
          <cell r="D204">
            <v>23914.29393</v>
          </cell>
        </row>
        <row r="205">
          <cell r="B205">
            <v>14725.105</v>
          </cell>
          <cell r="C205">
            <v>14015.669030000001</v>
          </cell>
          <cell r="D205">
            <v>708.7084699999999</v>
          </cell>
        </row>
        <row r="206">
          <cell r="B206">
            <v>25696</v>
          </cell>
          <cell r="C206">
            <v>20115.58046</v>
          </cell>
          <cell r="D206">
            <v>5580.41954</v>
          </cell>
        </row>
        <row r="209">
          <cell r="B209">
            <v>25516815.686</v>
          </cell>
          <cell r="C209">
            <v>20912667.857159995</v>
          </cell>
          <cell r="D209">
            <v>3178118.75758</v>
          </cell>
        </row>
        <row r="210">
          <cell r="B210">
            <v>11861</v>
          </cell>
          <cell r="C210">
            <v>8395.12083</v>
          </cell>
          <cell r="D210">
            <v>982.03383</v>
          </cell>
        </row>
        <row r="211">
          <cell r="B211">
            <v>7849</v>
          </cell>
          <cell r="C211">
            <v>7818.86931</v>
          </cell>
          <cell r="D211">
            <v>29.20734</v>
          </cell>
        </row>
        <row r="212">
          <cell r="B212">
            <v>10577.595</v>
          </cell>
          <cell r="C212">
            <v>7054.66958</v>
          </cell>
          <cell r="D212">
            <v>1791.8892700000001</v>
          </cell>
        </row>
        <row r="213">
          <cell r="B213">
            <v>23544</v>
          </cell>
          <cell r="C213">
            <v>23293.74396</v>
          </cell>
          <cell r="D213">
            <v>241.55854000000002</v>
          </cell>
        </row>
        <row r="216">
          <cell r="B216">
            <v>503408.327</v>
          </cell>
          <cell r="C216">
            <v>382075.24976000004</v>
          </cell>
          <cell r="D216">
            <v>74177.43994</v>
          </cell>
        </row>
        <row r="217">
          <cell r="B217">
            <v>9327</v>
          </cell>
          <cell r="C217">
            <v>6790.58076</v>
          </cell>
          <cell r="D217">
            <v>1477.23615</v>
          </cell>
        </row>
        <row r="218">
          <cell r="B218">
            <v>45095.108</v>
          </cell>
          <cell r="C218">
            <v>33656.141599999995</v>
          </cell>
          <cell r="D218">
            <v>1875.41471</v>
          </cell>
        </row>
        <row r="221">
          <cell r="B221">
            <v>997951.638</v>
          </cell>
          <cell r="C221">
            <v>810199.77748</v>
          </cell>
          <cell r="D221">
            <v>68733.17713</v>
          </cell>
        </row>
        <row r="222">
          <cell r="B222">
            <v>100997.774</v>
          </cell>
          <cell r="C222">
            <v>92544.62524</v>
          </cell>
          <cell r="D222">
            <v>8267.446320000001</v>
          </cell>
        </row>
        <row r="223">
          <cell r="B223">
            <v>9656</v>
          </cell>
          <cell r="C223">
            <v>9569.192710000001</v>
          </cell>
          <cell r="D223">
            <v>86.64069</v>
          </cell>
        </row>
        <row r="224">
          <cell r="B224">
            <v>18940.397</v>
          </cell>
          <cell r="C224">
            <v>11136.769289999998</v>
          </cell>
          <cell r="D224">
            <v>5893.09289</v>
          </cell>
        </row>
        <row r="225">
          <cell r="B225">
            <v>23599</v>
          </cell>
          <cell r="C225">
            <v>18273.79539</v>
          </cell>
          <cell r="D225">
            <v>4547.87658</v>
          </cell>
        </row>
        <row r="228">
          <cell r="B228">
            <v>13406558.451000001</v>
          </cell>
          <cell r="C228">
            <v>3388883.02446</v>
          </cell>
          <cell r="D228">
            <v>156884.86260000002</v>
          </cell>
        </row>
        <row r="229">
          <cell r="B229">
            <v>26973.08</v>
          </cell>
          <cell r="C229">
            <v>19896.535829999997</v>
          </cell>
          <cell r="D229">
            <v>7074.456190000001</v>
          </cell>
        </row>
        <row r="230">
          <cell r="B230">
            <v>371714.42424</v>
          </cell>
          <cell r="C230">
            <v>333737.36278</v>
          </cell>
          <cell r="D230">
            <v>29837.039000000004</v>
          </cell>
        </row>
        <row r="231">
          <cell r="B231">
            <v>5345</v>
          </cell>
          <cell r="C231">
            <v>5344.9642</v>
          </cell>
          <cell r="D231">
            <v>0</v>
          </cell>
        </row>
        <row r="232">
          <cell r="B232">
            <v>210865.206</v>
          </cell>
          <cell r="C232">
            <v>191282.76913</v>
          </cell>
          <cell r="D232">
            <v>2715.7438600000005</v>
          </cell>
        </row>
        <row r="233">
          <cell r="B233">
            <v>1390870.715</v>
          </cell>
          <cell r="C233">
            <v>1375347.78934</v>
          </cell>
          <cell r="D233">
            <v>8925.14971</v>
          </cell>
        </row>
        <row r="234">
          <cell r="B234">
            <v>5940</v>
          </cell>
          <cell r="C234">
            <v>4831.11297</v>
          </cell>
          <cell r="D234">
            <v>1108.88703</v>
          </cell>
        </row>
        <row r="237">
          <cell r="B237">
            <v>267136.016</v>
          </cell>
          <cell r="C237">
            <v>234638.91974999997</v>
          </cell>
          <cell r="D237">
            <v>20697.336339999987</v>
          </cell>
        </row>
        <row r="238">
          <cell r="B238">
            <v>5792</v>
          </cell>
          <cell r="C238">
            <v>4710.1337699999995</v>
          </cell>
          <cell r="D238">
            <v>165.51853</v>
          </cell>
        </row>
        <row r="239">
          <cell r="B239">
            <v>43542</v>
          </cell>
          <cell r="C239">
            <v>21119.48168</v>
          </cell>
          <cell r="D239">
            <v>22416.32917</v>
          </cell>
        </row>
        <row r="240">
          <cell r="B240">
            <v>7384.912</v>
          </cell>
          <cell r="C240">
            <v>4776.89432</v>
          </cell>
          <cell r="D240">
            <v>979.20067</v>
          </cell>
        </row>
        <row r="241">
          <cell r="B241">
            <v>23546.97</v>
          </cell>
          <cell r="C241">
            <v>12815.258609999999</v>
          </cell>
          <cell r="D241">
            <v>2514.13339</v>
          </cell>
        </row>
        <row r="242">
          <cell r="B242">
            <v>856339.575</v>
          </cell>
          <cell r="C242">
            <v>622522.76248</v>
          </cell>
          <cell r="D242">
            <v>26519.10638</v>
          </cell>
        </row>
        <row r="245">
          <cell r="B245">
            <v>168265.446</v>
          </cell>
          <cell r="C245">
            <v>126209.45701</v>
          </cell>
          <cell r="D245">
            <v>42000.028640000004</v>
          </cell>
        </row>
        <row r="246">
          <cell r="B246">
            <v>99042.314</v>
          </cell>
          <cell r="C246">
            <v>66242.69055</v>
          </cell>
          <cell r="D246">
            <v>1645.98461</v>
          </cell>
        </row>
        <row r="247">
          <cell r="B247">
            <v>7108</v>
          </cell>
          <cell r="C247">
            <v>7086.37597</v>
          </cell>
          <cell r="D247">
            <v>0</v>
          </cell>
        </row>
        <row r="248">
          <cell r="B248">
            <v>12008</v>
          </cell>
          <cell r="C248">
            <v>0</v>
          </cell>
          <cell r="D248">
            <v>0</v>
          </cell>
        </row>
        <row r="249">
          <cell r="B249">
            <v>25725.138</v>
          </cell>
          <cell r="C249">
            <v>19936.33492</v>
          </cell>
          <cell r="D249">
            <v>5308.57035</v>
          </cell>
        </row>
        <row r="250">
          <cell r="B250">
            <v>73927.016</v>
          </cell>
          <cell r="C250">
            <v>68063.55411</v>
          </cell>
          <cell r="D250">
            <v>5688.11522</v>
          </cell>
        </row>
        <row r="251">
          <cell r="B251">
            <v>39265.704</v>
          </cell>
          <cell r="C251">
            <v>31865.87215</v>
          </cell>
          <cell r="D251">
            <v>3253.3049</v>
          </cell>
        </row>
        <row r="254">
          <cell r="B254">
            <v>5358</v>
          </cell>
          <cell r="C254">
            <v>5358</v>
          </cell>
          <cell r="D254">
            <v>0</v>
          </cell>
        </row>
        <row r="255">
          <cell r="B255">
            <v>21610</v>
          </cell>
          <cell r="C255">
            <v>21584.98693</v>
          </cell>
          <cell r="D255">
            <v>2.34375</v>
          </cell>
        </row>
        <row r="256">
          <cell r="B256">
            <v>20321</v>
          </cell>
          <cell r="C256">
            <v>14880.21023</v>
          </cell>
          <cell r="D256">
            <v>3037.87671</v>
          </cell>
        </row>
        <row r="257">
          <cell r="B257">
            <v>1349850.142999999</v>
          </cell>
          <cell r="C257">
            <v>853439.4700900004</v>
          </cell>
          <cell r="D257">
            <v>129728.48327000126</v>
          </cell>
        </row>
        <row r="258">
          <cell r="B258">
            <v>94592.855</v>
          </cell>
          <cell r="C258">
            <v>90086.07549999999</v>
          </cell>
          <cell r="D258">
            <v>3722.2826400000013</v>
          </cell>
        </row>
        <row r="259">
          <cell r="B259">
            <v>13433</v>
          </cell>
          <cell r="C259">
            <v>10468.581470000001</v>
          </cell>
          <cell r="D259">
            <v>613.3865</v>
          </cell>
        </row>
        <row r="260">
          <cell r="B260">
            <v>22285.351</v>
          </cell>
          <cell r="C260">
            <v>19249.95541</v>
          </cell>
          <cell r="D260">
            <v>3034.34079</v>
          </cell>
        </row>
        <row r="261">
          <cell r="B261">
            <v>109404.194</v>
          </cell>
          <cell r="C261">
            <v>54901.94691</v>
          </cell>
          <cell r="D261">
            <v>6378.3458200000005</v>
          </cell>
        </row>
        <row r="262">
          <cell r="B262">
            <v>21893.712</v>
          </cell>
          <cell r="C262">
            <v>14869.57697</v>
          </cell>
          <cell r="D262">
            <v>7023.965410000001</v>
          </cell>
        </row>
        <row r="263">
          <cell r="B263">
            <v>33912.57</v>
          </cell>
          <cell r="C263">
            <v>26867.440770000005</v>
          </cell>
          <cell r="D263">
            <v>6999.66083</v>
          </cell>
        </row>
        <row r="264">
          <cell r="B264">
            <v>18410.962</v>
          </cell>
          <cell r="C264">
            <v>17762.27108</v>
          </cell>
          <cell r="D264">
            <v>648.65327</v>
          </cell>
        </row>
        <row r="265">
          <cell r="B265">
            <v>31657.753</v>
          </cell>
          <cell r="C265">
            <v>19927.01481</v>
          </cell>
          <cell r="D265">
            <v>444.67437</v>
          </cell>
        </row>
        <row r="266">
          <cell r="B266">
            <v>223381.507</v>
          </cell>
          <cell r="C266">
            <v>70197.13510999999</v>
          </cell>
          <cell r="D266">
            <v>133599.20989</v>
          </cell>
        </row>
        <row r="267">
          <cell r="B267">
            <v>25126</v>
          </cell>
          <cell r="C267">
            <v>21432.41013</v>
          </cell>
          <cell r="D267">
            <v>3692.99897</v>
          </cell>
        </row>
        <row r="268">
          <cell r="B268">
            <v>29638</v>
          </cell>
          <cell r="C268">
            <v>29308.38856</v>
          </cell>
          <cell r="D268">
            <v>327.47664000000003</v>
          </cell>
        </row>
        <row r="269">
          <cell r="B269">
            <v>20479.4</v>
          </cell>
          <cell r="C269">
            <v>17699.610009999997</v>
          </cell>
          <cell r="D269">
            <v>2733.01467</v>
          </cell>
        </row>
        <row r="270">
          <cell r="B270">
            <v>44502</v>
          </cell>
          <cell r="C270">
            <v>26921.69804</v>
          </cell>
          <cell r="D270">
            <v>66.54127</v>
          </cell>
        </row>
        <row r="272">
          <cell r="B272">
            <v>164710</v>
          </cell>
          <cell r="C272">
            <v>144637.91541999998</v>
          </cell>
          <cell r="D272">
            <v>12129.993980000001</v>
          </cell>
        </row>
        <row r="273">
          <cell r="B273">
            <v>148635.9</v>
          </cell>
          <cell r="C273">
            <v>96289.10676</v>
          </cell>
          <cell r="D273">
            <v>18794.161809999998</v>
          </cell>
        </row>
        <row r="274">
          <cell r="B274">
            <v>27327</v>
          </cell>
          <cell r="C274">
            <v>26344.15509</v>
          </cell>
          <cell r="D274">
            <v>977.34739</v>
          </cell>
        </row>
        <row r="275">
          <cell r="B275">
            <v>34926</v>
          </cell>
          <cell r="C275">
            <v>21464.73477</v>
          </cell>
          <cell r="D275">
            <v>895.6235</v>
          </cell>
        </row>
        <row r="276">
          <cell r="B276">
            <v>184442.631</v>
          </cell>
          <cell r="C276">
            <v>146583.00235</v>
          </cell>
          <cell r="D276">
            <v>24595.045659999996</v>
          </cell>
        </row>
        <row r="277">
          <cell r="B277">
            <v>129484.993</v>
          </cell>
          <cell r="C277">
            <v>118444.89462</v>
          </cell>
          <cell r="D277">
            <v>8801.60374</v>
          </cell>
        </row>
        <row r="278">
          <cell r="B278">
            <v>143642.939</v>
          </cell>
          <cell r="C278">
            <v>110493.79674</v>
          </cell>
          <cell r="D278">
            <v>29279.053460000003</v>
          </cell>
        </row>
        <row r="279">
          <cell r="B279">
            <v>32249</v>
          </cell>
          <cell r="C279">
            <v>32208.54098</v>
          </cell>
          <cell r="D279">
            <v>26.868299999999998</v>
          </cell>
        </row>
        <row r="280">
          <cell r="B280">
            <v>21734.53</v>
          </cell>
          <cell r="C280">
            <v>16865.33382</v>
          </cell>
          <cell r="D280">
            <v>1550.88528</v>
          </cell>
        </row>
        <row r="281">
          <cell r="B281">
            <v>3948406.907</v>
          </cell>
          <cell r="C281">
            <v>149977.4201</v>
          </cell>
          <cell r="D281">
            <v>2915368.6996</v>
          </cell>
        </row>
        <row r="282">
          <cell r="B282">
            <v>13233.158</v>
          </cell>
          <cell r="C282">
            <v>10736.00321</v>
          </cell>
          <cell r="D282">
            <v>1185.18597</v>
          </cell>
        </row>
        <row r="283">
          <cell r="B283">
            <v>52623.34</v>
          </cell>
          <cell r="C283">
            <v>35020.66378</v>
          </cell>
          <cell r="D283">
            <v>216.46194</v>
          </cell>
        </row>
        <row r="284">
          <cell r="B284">
            <v>14001</v>
          </cell>
          <cell r="C284">
            <v>13836.697779999999</v>
          </cell>
          <cell r="D284">
            <v>106.67025</v>
          </cell>
        </row>
        <row r="285">
          <cell r="B285">
            <v>95803.64499999999</v>
          </cell>
          <cell r="C285">
            <v>39754.376670000005</v>
          </cell>
          <cell r="D285">
            <v>22.43897</v>
          </cell>
        </row>
        <row r="286">
          <cell r="B286">
            <v>269917.941</v>
          </cell>
          <cell r="C286">
            <v>266957.56486000004</v>
          </cell>
          <cell r="D286">
            <v>1391.09392</v>
          </cell>
        </row>
        <row r="287">
          <cell r="B287">
            <v>27626.992</v>
          </cell>
          <cell r="C287">
            <v>16908.98226</v>
          </cell>
          <cell r="D287">
            <v>4360.57488</v>
          </cell>
        </row>
        <row r="288">
          <cell r="B288">
            <v>53247.559</v>
          </cell>
          <cell r="C288">
            <v>19716.663810000002</v>
          </cell>
          <cell r="D288">
            <v>15730.68496</v>
          </cell>
        </row>
        <row r="289">
          <cell r="B289">
            <v>33099.3</v>
          </cell>
          <cell r="C289">
            <v>32756.13827</v>
          </cell>
          <cell r="D289">
            <v>221.06495</v>
          </cell>
        </row>
        <row r="290">
          <cell r="B290">
            <v>15969</v>
          </cell>
          <cell r="C290">
            <v>13573.72824</v>
          </cell>
          <cell r="D290">
            <v>2394.44612</v>
          </cell>
        </row>
        <row r="291">
          <cell r="B291">
            <v>71907.803</v>
          </cell>
          <cell r="C291">
            <v>70706.22468</v>
          </cell>
          <cell r="D291">
            <v>1132.38692</v>
          </cell>
        </row>
        <row r="292">
          <cell r="B292">
            <v>1222527.0337200002</v>
          </cell>
          <cell r="C292">
            <v>1132060.5126699999</v>
          </cell>
          <cell r="D292">
            <v>78780.64564</v>
          </cell>
        </row>
        <row r="295">
          <cell r="B295">
            <v>5807516.59</v>
          </cell>
          <cell r="C295">
            <v>3301923.1734399996</v>
          </cell>
          <cell r="D295">
            <v>537405.14072</v>
          </cell>
        </row>
        <row r="298">
          <cell r="B298">
            <v>709</v>
          </cell>
          <cell r="C298">
            <v>624.4860699999999</v>
          </cell>
          <cell r="D298">
            <v>26.76396</v>
          </cell>
        </row>
        <row r="301">
          <cell r="B301">
            <v>5620080.09</v>
          </cell>
          <cell r="C301">
            <v>5104277.31986</v>
          </cell>
          <cell r="D301">
            <v>513595.57331</v>
          </cell>
        </row>
        <row r="302">
          <cell r="B302">
            <v>24022.961</v>
          </cell>
          <cell r="C302">
            <v>13527.45398</v>
          </cell>
          <cell r="D302">
            <v>10352.20574</v>
          </cell>
        </row>
        <row r="303">
          <cell r="B303">
            <v>113249.128</v>
          </cell>
          <cell r="C303">
            <v>59697.68279</v>
          </cell>
          <cell r="D303">
            <v>53336.826909999996</v>
          </cell>
        </row>
        <row r="304">
          <cell r="B304">
            <v>397531.452</v>
          </cell>
          <cell r="C304">
            <v>269126.74231</v>
          </cell>
          <cell r="D304">
            <v>127022.06134999999</v>
          </cell>
        </row>
        <row r="305">
          <cell r="B305">
            <v>69035</v>
          </cell>
          <cell r="C305">
            <v>45630.93589</v>
          </cell>
          <cell r="D305">
            <v>23404.06411</v>
          </cell>
        </row>
        <row r="308">
          <cell r="B308">
            <v>279053.245</v>
          </cell>
          <cell r="C308">
            <v>267397.60434</v>
          </cell>
          <cell r="D308">
            <v>10509.604169999999</v>
          </cell>
        </row>
        <row r="309">
          <cell r="B309">
            <v>16424</v>
          </cell>
          <cell r="C309">
            <v>15943.336140000001</v>
          </cell>
          <cell r="D309">
            <v>480.40471</v>
          </cell>
        </row>
        <row r="312">
          <cell r="B312">
            <v>2268833.1569999997</v>
          </cell>
          <cell r="C312">
            <v>2215339.55892</v>
          </cell>
          <cell r="D312">
            <v>14927.566810000002</v>
          </cell>
        </row>
        <row r="315">
          <cell r="B315">
            <v>1107619.9949999999</v>
          </cell>
          <cell r="C315">
            <v>729763.88108</v>
          </cell>
          <cell r="D315">
            <v>371070.48713</v>
          </cell>
        </row>
        <row r="318">
          <cell r="B318">
            <v>496947</v>
          </cell>
          <cell r="C318">
            <v>459304.2946</v>
          </cell>
          <cell r="D318">
            <v>37642.7054</v>
          </cell>
        </row>
        <row r="321">
          <cell r="B321">
            <v>108587.146</v>
          </cell>
          <cell r="C321">
            <v>106802.29138</v>
          </cell>
          <cell r="D321">
            <v>1777.5533300000002</v>
          </cell>
        </row>
        <row r="325">
          <cell r="B325">
            <v>19885449.62046</v>
          </cell>
          <cell r="C325">
            <v>19885449.62046</v>
          </cell>
          <cell r="D325">
            <v>0</v>
          </cell>
        </row>
        <row r="327">
          <cell r="B327">
            <v>112387473.95983</v>
          </cell>
          <cell r="C327">
            <v>112385368.91186</v>
          </cell>
          <cell r="D327">
            <v>538.665</v>
          </cell>
        </row>
        <row r="329">
          <cell r="B329">
            <v>474731.40532</v>
          </cell>
          <cell r="C329">
            <v>431312.74708</v>
          </cell>
          <cell r="D329">
            <v>43418.22719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78"/>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J25" sqref="J25"/>
    </sheetView>
  </sheetViews>
  <sheetFormatPr defaultColWidth="9.140625" defaultRowHeight="12.75"/>
  <cols>
    <col min="1" max="1" width="2.140625" style="7" customWidth="1"/>
    <col min="2" max="2" width="44.421875" style="7" customWidth="1"/>
    <col min="3" max="14" width="14.28125" style="6" customWidth="1"/>
    <col min="15" max="18" width="10.7109375" style="8" customWidth="1"/>
    <col min="19" max="16384" width="9.140625" style="6" customWidth="1"/>
  </cols>
  <sheetData>
    <row r="1" spans="1:18" ht="14.25">
      <c r="A1" s="5" t="s">
        <v>12</v>
      </c>
      <c r="B1" s="5"/>
      <c r="C1" s="5"/>
      <c r="D1" s="5"/>
      <c r="E1" s="5"/>
      <c r="F1" s="5"/>
      <c r="G1" s="5"/>
      <c r="H1" s="5"/>
      <c r="I1" s="5"/>
      <c r="J1" s="5"/>
      <c r="K1" s="5"/>
      <c r="L1" s="5"/>
      <c r="M1" s="5"/>
      <c r="N1" s="5"/>
      <c r="O1" s="5"/>
      <c r="P1" s="5"/>
      <c r="Q1" s="5"/>
      <c r="R1" s="5"/>
    </row>
    <row r="2" ht="12.75">
      <c r="A2" s="7" t="s">
        <v>13</v>
      </c>
    </row>
    <row r="3" ht="12.75">
      <c r="A3" s="7" t="s">
        <v>14</v>
      </c>
    </row>
    <row r="5" spans="1:18" s="9" customFormat="1" ht="21" customHeight="1">
      <c r="A5" s="113" t="s">
        <v>15</v>
      </c>
      <c r="B5" s="114"/>
      <c r="C5" s="117" t="s">
        <v>16</v>
      </c>
      <c r="D5" s="118"/>
      <c r="E5" s="118"/>
      <c r="F5" s="119"/>
      <c r="G5" s="120" t="s">
        <v>17</v>
      </c>
      <c r="H5" s="120"/>
      <c r="I5" s="120"/>
      <c r="J5" s="120"/>
      <c r="K5" s="120" t="s">
        <v>18</v>
      </c>
      <c r="L5" s="120"/>
      <c r="M5" s="120"/>
      <c r="N5" s="120"/>
      <c r="O5" s="111" t="s">
        <v>19</v>
      </c>
      <c r="P5" s="111"/>
      <c r="Q5" s="111"/>
      <c r="R5" s="111"/>
    </row>
    <row r="6" spans="1:18" s="9" customFormat="1" ht="25.5" customHeight="1">
      <c r="A6" s="115"/>
      <c r="B6" s="116"/>
      <c r="C6" s="10" t="s">
        <v>20</v>
      </c>
      <c r="D6" s="10" t="s">
        <v>21</v>
      </c>
      <c r="E6" s="10" t="s">
        <v>22</v>
      </c>
      <c r="F6" s="10" t="s">
        <v>23</v>
      </c>
      <c r="G6" s="10" t="s">
        <v>20</v>
      </c>
      <c r="H6" s="10" t="s">
        <v>21</v>
      </c>
      <c r="I6" s="10" t="s">
        <v>22</v>
      </c>
      <c r="J6" s="10" t="s">
        <v>23</v>
      </c>
      <c r="K6" s="10" t="s">
        <v>20</v>
      </c>
      <c r="L6" s="10" t="s">
        <v>21</v>
      </c>
      <c r="M6" s="11" t="s">
        <v>22</v>
      </c>
      <c r="N6" s="10" t="s">
        <v>23</v>
      </c>
      <c r="O6" s="12" t="s">
        <v>20</v>
      </c>
      <c r="P6" s="12" t="s">
        <v>21</v>
      </c>
      <c r="Q6" s="12" t="s">
        <v>22</v>
      </c>
      <c r="R6" s="12" t="s">
        <v>23</v>
      </c>
    </row>
    <row r="7" spans="1:14" ht="12.75">
      <c r="A7" s="13"/>
      <c r="B7" s="13"/>
      <c r="C7" s="14"/>
      <c r="D7" s="14"/>
      <c r="E7" s="14"/>
      <c r="F7" s="14"/>
      <c r="G7" s="14"/>
      <c r="H7" s="14"/>
      <c r="I7" s="14"/>
      <c r="J7" s="14"/>
      <c r="K7" s="14"/>
      <c r="L7" s="14"/>
      <c r="M7" s="14"/>
      <c r="N7" s="14"/>
    </row>
    <row r="8" spans="1:27" s="18" customFormat="1" ht="12.75">
      <c r="A8" s="15" t="s">
        <v>24</v>
      </c>
      <c r="B8" s="15"/>
      <c r="C8" s="16">
        <f aca="true" t="shared" si="0" ref="C8:N8">+C10+C48</f>
        <v>145641210.16400003</v>
      </c>
      <c r="D8" s="16">
        <f t="shared" si="0"/>
        <v>178323305.63000003</v>
      </c>
      <c r="E8" s="16">
        <f>+E10+E48</f>
        <v>161759977.47599995</v>
      </c>
      <c r="F8" s="16">
        <f t="shared" si="0"/>
        <v>485724493.27</v>
      </c>
      <c r="G8" s="16">
        <f t="shared" si="0"/>
        <v>110233746.05699997</v>
      </c>
      <c r="H8" s="16">
        <f t="shared" si="0"/>
        <v>146679629.63700002</v>
      </c>
      <c r="I8" s="16">
        <f>+I10+I48</f>
        <v>196607535.27000004</v>
      </c>
      <c r="J8" s="16">
        <f t="shared" si="0"/>
        <v>453520910.964</v>
      </c>
      <c r="K8" s="16">
        <f t="shared" si="0"/>
        <v>35407464.107000016</v>
      </c>
      <c r="L8" s="16">
        <f t="shared" si="0"/>
        <v>31643675.993000004</v>
      </c>
      <c r="M8" s="16">
        <f>+M10+M48</f>
        <v>-34847557.794000015</v>
      </c>
      <c r="N8" s="16">
        <f t="shared" si="0"/>
        <v>32203582.30599999</v>
      </c>
      <c r="O8" s="17">
        <f>+G8/C8*100</f>
        <v>75.68856777066786</v>
      </c>
      <c r="P8" s="17">
        <f>+H8/D8*100</f>
        <v>82.25488481093048</v>
      </c>
      <c r="Q8" s="17">
        <f>+I8/E8*100</f>
        <v>121.54275633425478</v>
      </c>
      <c r="R8" s="17">
        <f>+J8/F8*100</f>
        <v>93.3699900350508</v>
      </c>
      <c r="T8" s="18" t="b">
        <f>+C8='[1]NCA RELEASES (2)'!C89</f>
        <v>1</v>
      </c>
      <c r="U8" s="18" t="b">
        <f>+D8='[1]NCA RELEASES (2)'!D89</f>
        <v>1</v>
      </c>
      <c r="V8" s="18" t="b">
        <f>+E8='[1]NCA RELEASES (2)'!E89</f>
        <v>1</v>
      </c>
      <c r="W8" s="18" t="b">
        <f>+F8='[1]NCA RELEASES (2)'!F89</f>
        <v>1</v>
      </c>
      <c r="X8" s="18" t="b">
        <f>+G8='[1]all(net trust &amp;WF) (2)'!C89</f>
        <v>1</v>
      </c>
      <c r="Y8" s="18" t="b">
        <f>+H8='[1]all(net trust &amp;WF) (2)'!D89</f>
        <v>1</v>
      </c>
      <c r="Z8" s="18" t="b">
        <f>+I8='[1]all(net trust &amp;WF) (2)'!E89</f>
        <v>1</v>
      </c>
      <c r="AA8" s="18" t="b">
        <f>+J8='[1]all(net trust &amp;WF) (2)'!F89</f>
        <v>1</v>
      </c>
    </row>
    <row r="9" spans="3:18" ht="12.75">
      <c r="C9" s="14"/>
      <c r="D9" s="14"/>
      <c r="E9" s="14"/>
      <c r="F9" s="14"/>
      <c r="G9" s="14"/>
      <c r="H9" s="14"/>
      <c r="I9" s="14"/>
      <c r="J9" s="14"/>
      <c r="K9" s="14"/>
      <c r="L9" s="14"/>
      <c r="M9" s="14"/>
      <c r="N9" s="14"/>
      <c r="O9" s="19"/>
      <c r="P9" s="19"/>
      <c r="Q9" s="19"/>
      <c r="R9" s="19"/>
    </row>
    <row r="10" spans="1:18" ht="15">
      <c r="A10" s="7" t="s">
        <v>25</v>
      </c>
      <c r="C10" s="20">
        <f aca="true" t="shared" si="1" ref="C10:N10">SUM(C12:C46)</f>
        <v>106646521.67900002</v>
      </c>
      <c r="D10" s="20">
        <f t="shared" si="1"/>
        <v>124407072.58000001</v>
      </c>
      <c r="E10" s="20">
        <f>SUM(E12:E46)</f>
        <v>121923244.02599998</v>
      </c>
      <c r="F10" s="20">
        <f t="shared" si="1"/>
        <v>352976838.28499997</v>
      </c>
      <c r="G10" s="20">
        <f t="shared" si="1"/>
        <v>71440567.96699998</v>
      </c>
      <c r="H10" s="20">
        <f t="shared" si="1"/>
        <v>99069981.79200001</v>
      </c>
      <c r="I10" s="20">
        <f>SUM(I12:I46)</f>
        <v>150264273.03300002</v>
      </c>
      <c r="J10" s="20">
        <f t="shared" si="1"/>
        <v>320774822.792</v>
      </c>
      <c r="K10" s="20">
        <f t="shared" si="1"/>
        <v>35205953.712000005</v>
      </c>
      <c r="L10" s="20">
        <f t="shared" si="1"/>
        <v>25337090.788000006</v>
      </c>
      <c r="M10" s="20">
        <f>SUM(M12:M46)</f>
        <v>-28341029.006999996</v>
      </c>
      <c r="N10" s="20">
        <f t="shared" si="1"/>
        <v>32202015.493000004</v>
      </c>
      <c r="O10" s="19">
        <f>+G10/C10*100</f>
        <v>66.9881838078433</v>
      </c>
      <c r="P10" s="19">
        <f>+H10/D10*100</f>
        <v>79.63372157020497</v>
      </c>
      <c r="Q10" s="19">
        <f>+I10/E10*100</f>
        <v>123.24497615971927</v>
      </c>
      <c r="R10" s="19">
        <f>+J10/F10*100</f>
        <v>90.87701741296705</v>
      </c>
    </row>
    <row r="11" spans="3:18" ht="12.75">
      <c r="C11" s="14"/>
      <c r="D11" s="14"/>
      <c r="E11" s="14"/>
      <c r="F11" s="14"/>
      <c r="G11" s="14"/>
      <c r="H11" s="14"/>
      <c r="I11" s="14"/>
      <c r="J11" s="14"/>
      <c r="K11" s="14"/>
      <c r="L11" s="14"/>
      <c r="M11" s="14"/>
      <c r="N11" s="14"/>
      <c r="O11" s="19"/>
      <c r="P11" s="19"/>
      <c r="Q11" s="19"/>
      <c r="R11" s="19"/>
    </row>
    <row r="12" spans="2:27" ht="12.75">
      <c r="B12" s="21" t="s">
        <v>26</v>
      </c>
      <c r="C12" s="14">
        <f>+'[1]NCA RELEASES (2)'!C51</f>
        <v>999279</v>
      </c>
      <c r="D12" s="14">
        <f>+'[1]NCA RELEASES (2)'!D51</f>
        <v>1026764.378</v>
      </c>
      <c r="E12" s="14">
        <f>+'[1]NCA RELEASES (2)'!E51</f>
        <v>1066312</v>
      </c>
      <c r="F12" s="14">
        <f>SUM(C12:E12)</f>
        <v>3092355.378</v>
      </c>
      <c r="G12" s="14">
        <f>+'[1]all(net trust &amp;WF) (2)'!C51</f>
        <v>469992.678</v>
      </c>
      <c r="H12" s="14">
        <f>+'[1]all(net trust &amp;WF) (2)'!D51</f>
        <v>782756.868</v>
      </c>
      <c r="I12" s="14">
        <f>+'[1]all(net trust &amp;WF) (2)'!E51</f>
        <v>1781623.4079999998</v>
      </c>
      <c r="J12" s="14">
        <f>SUM(G12:I12)</f>
        <v>3034372.954</v>
      </c>
      <c r="K12" s="14">
        <f aca="true" t="shared" si="2" ref="K12:M46">+C12-G12</f>
        <v>529286.3219999999</v>
      </c>
      <c r="L12" s="14">
        <f t="shared" si="2"/>
        <v>244007.51</v>
      </c>
      <c r="M12" s="14">
        <f t="shared" si="2"/>
        <v>-715311.4079999998</v>
      </c>
      <c r="N12" s="14">
        <f>SUM(K12:M12)</f>
        <v>57982.424000000115</v>
      </c>
      <c r="O12" s="19">
        <f aca="true" t="shared" si="3" ref="O12:R46">+G12/C12*100</f>
        <v>47.03317872185846</v>
      </c>
      <c r="P12" s="19">
        <f t="shared" si="3"/>
        <v>76.23529650733559</v>
      </c>
      <c r="Q12" s="19">
        <f t="shared" si="3"/>
        <v>167.08274951421348</v>
      </c>
      <c r="R12" s="19">
        <f t="shared" si="3"/>
        <v>98.12497540184076</v>
      </c>
      <c r="T12" s="6" t="b">
        <f>+C12='[1]NCA RELEASES (2)'!C51</f>
        <v>1</v>
      </c>
      <c r="U12" s="6" t="b">
        <f>+D12='[1]NCA RELEASES (2)'!D51</f>
        <v>1</v>
      </c>
      <c r="V12" s="6" t="b">
        <f>+E12='[1]NCA RELEASES (2)'!E51</f>
        <v>1</v>
      </c>
      <c r="W12" s="6" t="b">
        <f>+F12='[1]NCA RELEASES (2)'!F51</f>
        <v>1</v>
      </c>
      <c r="X12" s="6" t="b">
        <f>+G12='[1]all(net trust &amp;WF) (2)'!C51</f>
        <v>1</v>
      </c>
      <c r="Y12" s="6" t="b">
        <f>+H12='[1]all(net trust &amp;WF) (2)'!D51</f>
        <v>1</v>
      </c>
      <c r="Z12" s="6" t="b">
        <f>+I12='[1]all(net trust &amp;WF) (2)'!E51</f>
        <v>1</v>
      </c>
      <c r="AA12" s="6" t="b">
        <f>+J12='[1]all(net trust &amp;WF) (2)'!F51</f>
        <v>1</v>
      </c>
    </row>
    <row r="13" spans="2:27" ht="12.75">
      <c r="B13" s="21" t="s">
        <v>27</v>
      </c>
      <c r="C13" s="14">
        <f>+'[1]NCA RELEASES (2)'!C52</f>
        <v>1627241.6130000001</v>
      </c>
      <c r="D13" s="14">
        <f>+'[1]NCA RELEASES (2)'!D52</f>
        <v>734791.9059999997</v>
      </c>
      <c r="E13" s="14">
        <f>+'[1]NCA RELEASES (2)'!E52</f>
        <v>777282.381</v>
      </c>
      <c r="F13" s="14">
        <f aca="true" t="shared" si="4" ref="F13:F46">SUM(C13:E13)</f>
        <v>3139315.9</v>
      </c>
      <c r="G13" s="14">
        <f>+'[1]all(net trust &amp;WF) (2)'!C52</f>
        <v>317176.829</v>
      </c>
      <c r="H13" s="14">
        <f>+'[1]all(net trust &amp;WF) (2)'!D52</f>
        <v>381951.4979999999</v>
      </c>
      <c r="I13" s="14">
        <f>+'[1]all(net trust &amp;WF) (2)'!E52</f>
        <v>605927.2760000002</v>
      </c>
      <c r="J13" s="14">
        <f aca="true" t="shared" si="5" ref="J13:J46">SUM(G13:I13)</f>
        <v>1305055.6030000001</v>
      </c>
      <c r="K13" s="14">
        <f t="shared" si="2"/>
        <v>1310064.784</v>
      </c>
      <c r="L13" s="14">
        <f t="shared" si="2"/>
        <v>352840.4079999998</v>
      </c>
      <c r="M13" s="14">
        <f t="shared" si="2"/>
        <v>171355.10499999986</v>
      </c>
      <c r="N13" s="14">
        <f aca="true" t="shared" si="6" ref="N13:N46">SUM(K13:M13)</f>
        <v>1834260.2969999998</v>
      </c>
      <c r="O13" s="19">
        <f t="shared" si="3"/>
        <v>19.491686204807003</v>
      </c>
      <c r="P13" s="19">
        <f t="shared" si="3"/>
        <v>51.980907095076255</v>
      </c>
      <c r="Q13" s="19">
        <f t="shared" si="3"/>
        <v>77.95458778062797</v>
      </c>
      <c r="R13" s="19">
        <f t="shared" si="3"/>
        <v>41.57133734136154</v>
      </c>
      <c r="T13" s="6" t="b">
        <f>+C13='[1]NCA RELEASES (2)'!C52</f>
        <v>1</v>
      </c>
      <c r="U13" s="6" t="b">
        <f>+D13='[1]NCA RELEASES (2)'!D52</f>
        <v>1</v>
      </c>
      <c r="V13" s="6" t="b">
        <f>+E13='[1]NCA RELEASES (2)'!E52</f>
        <v>1</v>
      </c>
      <c r="W13" s="6" t="b">
        <f>+F13='[1]NCA RELEASES (2)'!F52</f>
        <v>1</v>
      </c>
      <c r="X13" s="6" t="b">
        <f>+G13='[1]all(net trust &amp;WF) (2)'!C52</f>
        <v>1</v>
      </c>
      <c r="Y13" s="6" t="b">
        <f>+H13='[1]all(net trust &amp;WF) (2)'!D52</f>
        <v>1</v>
      </c>
      <c r="Z13" s="6" t="b">
        <f>+I13='[1]all(net trust &amp;WF) (2)'!E52</f>
        <v>1</v>
      </c>
      <c r="AA13" s="6" t="b">
        <f>+J13='[1]all(net trust &amp;WF) (2)'!F52</f>
        <v>1</v>
      </c>
    </row>
    <row r="14" spans="2:27" ht="12.75">
      <c r="B14" s="21" t="s">
        <v>28</v>
      </c>
      <c r="C14" s="14">
        <f>+'[1]NCA RELEASES (2)'!C53</f>
        <v>35125</v>
      </c>
      <c r="D14" s="14">
        <f>+'[1]NCA RELEASES (2)'!D53</f>
        <v>33825.56</v>
      </c>
      <c r="E14" s="14">
        <f>+'[1]NCA RELEASES (2)'!E53</f>
        <v>34289.356</v>
      </c>
      <c r="F14" s="14">
        <f t="shared" si="4"/>
        <v>103239.916</v>
      </c>
      <c r="G14" s="14">
        <f>+'[1]all(net trust &amp;WF) (2)'!C53</f>
        <v>18800.012000000002</v>
      </c>
      <c r="H14" s="14">
        <f>+'[1]all(net trust &amp;WF) (2)'!D53</f>
        <v>41152.869999999995</v>
      </c>
      <c r="I14" s="14">
        <f>+'[1]all(net trust &amp;WF) (2)'!E53</f>
        <v>33239.12300000001</v>
      </c>
      <c r="J14" s="14">
        <f t="shared" si="5"/>
        <v>93192.005</v>
      </c>
      <c r="K14" s="14">
        <f t="shared" si="2"/>
        <v>16324.987999999998</v>
      </c>
      <c r="L14" s="14">
        <f t="shared" si="2"/>
        <v>-7327.309999999998</v>
      </c>
      <c r="M14" s="14">
        <f t="shared" si="2"/>
        <v>1050.232999999993</v>
      </c>
      <c r="N14" s="14">
        <f t="shared" si="6"/>
        <v>10047.910999999993</v>
      </c>
      <c r="O14" s="19">
        <f t="shared" si="3"/>
        <v>53.523165836298936</v>
      </c>
      <c r="P14" s="19">
        <f t="shared" si="3"/>
        <v>121.66205082783551</v>
      </c>
      <c r="Q14" s="19">
        <f t="shared" si="3"/>
        <v>96.93714574283638</v>
      </c>
      <c r="R14" s="19">
        <f t="shared" si="3"/>
        <v>90.26741652908747</v>
      </c>
      <c r="T14" s="6" t="b">
        <f>+C14='[1]NCA RELEASES (2)'!C53</f>
        <v>1</v>
      </c>
      <c r="U14" s="6" t="b">
        <f>+D14='[1]NCA RELEASES (2)'!D53</f>
        <v>1</v>
      </c>
      <c r="V14" s="6" t="b">
        <f>+E14='[1]NCA RELEASES (2)'!E53</f>
        <v>1</v>
      </c>
      <c r="W14" s="6" t="b">
        <f>+F14='[1]NCA RELEASES (2)'!F53</f>
        <v>1</v>
      </c>
      <c r="X14" s="6" t="b">
        <f>+G14='[1]all(net trust &amp;WF) (2)'!C53</f>
        <v>1</v>
      </c>
      <c r="Y14" s="6" t="b">
        <f>+H14='[1]all(net trust &amp;WF) (2)'!D53</f>
        <v>1</v>
      </c>
      <c r="Z14" s="6" t="b">
        <f>+I14='[1]all(net trust &amp;WF) (2)'!E53</f>
        <v>1</v>
      </c>
      <c r="AA14" s="6" t="b">
        <f>+J14='[1]all(net trust &amp;WF) (2)'!F53</f>
        <v>1</v>
      </c>
    </row>
    <row r="15" spans="2:27" ht="12.75">
      <c r="B15" s="21" t="s">
        <v>29</v>
      </c>
      <c r="C15" s="14">
        <f>+'[1]NCA RELEASES (2)'!C54</f>
        <v>502364.978</v>
      </c>
      <c r="D15" s="14">
        <f>+'[1]NCA RELEASES (2)'!D54</f>
        <v>517416.23</v>
      </c>
      <c r="E15" s="14">
        <f>+'[1]NCA RELEASES (2)'!E54</f>
        <v>543326.742</v>
      </c>
      <c r="F15" s="14">
        <f t="shared" si="4"/>
        <v>1563107.95</v>
      </c>
      <c r="G15" s="14">
        <f>+'[1]all(net trust &amp;WF) (2)'!C54</f>
        <v>287307.192</v>
      </c>
      <c r="H15" s="14">
        <f>+'[1]all(net trust &amp;WF) (2)'!D54</f>
        <v>514068.315</v>
      </c>
      <c r="I15" s="14">
        <f>+'[1]all(net trust &amp;WF) (2)'!E54</f>
        <v>643631.094</v>
      </c>
      <c r="J15" s="14">
        <f t="shared" si="5"/>
        <v>1445006.601</v>
      </c>
      <c r="K15" s="14">
        <f t="shared" si="2"/>
        <v>215057.78600000002</v>
      </c>
      <c r="L15" s="14">
        <f t="shared" si="2"/>
        <v>3347.914999999979</v>
      </c>
      <c r="M15" s="14">
        <f t="shared" si="2"/>
        <v>-100304.35200000007</v>
      </c>
      <c r="N15" s="14">
        <f t="shared" si="6"/>
        <v>118101.34899999993</v>
      </c>
      <c r="O15" s="19">
        <f t="shared" si="3"/>
        <v>57.19092782777544</v>
      </c>
      <c r="P15" s="19">
        <f t="shared" si="3"/>
        <v>99.35295516338944</v>
      </c>
      <c r="Q15" s="19">
        <f t="shared" si="3"/>
        <v>118.46114763848676</v>
      </c>
      <c r="R15" s="19">
        <f t="shared" si="3"/>
        <v>92.4444534365013</v>
      </c>
      <c r="T15" s="6" t="b">
        <f>+C15='[1]NCA RELEASES (2)'!C54</f>
        <v>1</v>
      </c>
      <c r="U15" s="6" t="b">
        <f>+D15='[1]NCA RELEASES (2)'!D54</f>
        <v>1</v>
      </c>
      <c r="V15" s="6" t="b">
        <f>+E15='[1]NCA RELEASES (2)'!E54</f>
        <v>1</v>
      </c>
      <c r="W15" s="6" t="b">
        <f>+F15='[1]NCA RELEASES (2)'!F54</f>
        <v>1</v>
      </c>
      <c r="X15" s="6" t="b">
        <f>+G15='[1]all(net trust &amp;WF) (2)'!C54</f>
        <v>1</v>
      </c>
      <c r="Y15" s="6" t="b">
        <f>+H15='[1]all(net trust &amp;WF) (2)'!D54</f>
        <v>1</v>
      </c>
      <c r="Z15" s="6" t="b">
        <f>+I15='[1]all(net trust &amp;WF) (2)'!E54</f>
        <v>1</v>
      </c>
      <c r="AA15" s="6" t="b">
        <f>+J15='[1]all(net trust &amp;WF) (2)'!F54</f>
        <v>1</v>
      </c>
    </row>
    <row r="16" spans="2:27" ht="12.75">
      <c r="B16" s="21" t="s">
        <v>30</v>
      </c>
      <c r="C16" s="14">
        <f>+'[1]NCA RELEASES (2)'!C55</f>
        <v>2069665.502</v>
      </c>
      <c r="D16" s="14">
        <f>+'[1]NCA RELEASES (2)'!D55</f>
        <v>2170241.7640000004</v>
      </c>
      <c r="E16" s="14">
        <f>+'[1]NCA RELEASES (2)'!E55</f>
        <v>3334656.3209999995</v>
      </c>
      <c r="F16" s="14">
        <f t="shared" si="4"/>
        <v>7574563.587</v>
      </c>
      <c r="G16" s="14">
        <f>+'[1]all(net trust &amp;WF) (2)'!C55</f>
        <v>1079995.457</v>
      </c>
      <c r="H16" s="14">
        <f>+'[1]all(net trust &amp;WF) (2)'!D55</f>
        <v>1660936.8800000004</v>
      </c>
      <c r="I16" s="14">
        <f>+'[1]all(net trust &amp;WF) (2)'!E55</f>
        <v>3545102.8259999994</v>
      </c>
      <c r="J16" s="14">
        <f t="shared" si="5"/>
        <v>6286035.163</v>
      </c>
      <c r="K16" s="14">
        <f t="shared" si="2"/>
        <v>989670.0450000002</v>
      </c>
      <c r="L16" s="14">
        <f t="shared" si="2"/>
        <v>509304.8840000001</v>
      </c>
      <c r="M16" s="14">
        <f t="shared" si="2"/>
        <v>-210446.5049999999</v>
      </c>
      <c r="N16" s="14">
        <f t="shared" si="6"/>
        <v>1288528.4240000003</v>
      </c>
      <c r="O16" s="19">
        <f t="shared" si="3"/>
        <v>52.182125853494554</v>
      </c>
      <c r="P16" s="19">
        <f t="shared" si="3"/>
        <v>76.5323434260479</v>
      </c>
      <c r="Q16" s="19">
        <f t="shared" si="3"/>
        <v>106.31089038095809</v>
      </c>
      <c r="R16" s="19">
        <f t="shared" si="3"/>
        <v>82.98874371836466</v>
      </c>
      <c r="T16" s="6" t="b">
        <f>+C16='[1]NCA RELEASES (2)'!C55</f>
        <v>1</v>
      </c>
      <c r="U16" s="6" t="b">
        <f>+D16='[1]NCA RELEASES (2)'!D55</f>
        <v>1</v>
      </c>
      <c r="V16" s="6" t="b">
        <f>+E16='[1]NCA RELEASES (2)'!E55</f>
        <v>1</v>
      </c>
      <c r="W16" s="6" t="b">
        <f>+F16='[1]NCA RELEASES (2)'!F55</f>
        <v>1</v>
      </c>
      <c r="X16" s="6" t="b">
        <f>+G16='[1]all(net trust &amp;WF) (2)'!C55</f>
        <v>1</v>
      </c>
      <c r="Y16" s="6" t="b">
        <f>+H16='[1]all(net trust &amp;WF) (2)'!D55</f>
        <v>1</v>
      </c>
      <c r="Z16" s="6" t="b">
        <f>+I16='[1]all(net trust &amp;WF) (2)'!E55</f>
        <v>1</v>
      </c>
      <c r="AA16" s="6" t="b">
        <f>+J16='[1]all(net trust &amp;WF) (2)'!F55</f>
        <v>1</v>
      </c>
    </row>
    <row r="17" spans="2:27" ht="14.25">
      <c r="B17" s="21" t="s">
        <v>31</v>
      </c>
      <c r="C17" s="14">
        <f>+'[1]NCA RELEASES (2)'!C56</f>
        <v>321902.122</v>
      </c>
      <c r="D17" s="14">
        <f>+'[1]NCA RELEASES (2)'!D56</f>
        <v>84300.35300000006</v>
      </c>
      <c r="E17" s="14">
        <f>+'[1]NCA RELEASES (2)'!E56</f>
        <v>218600.8</v>
      </c>
      <c r="F17" s="14">
        <f t="shared" si="4"/>
        <v>624803.275</v>
      </c>
      <c r="G17" s="14">
        <f>+'[1]all(net trust &amp;WF) (2)'!C56</f>
        <v>200562.402</v>
      </c>
      <c r="H17" s="14">
        <f>+'[1]all(net trust &amp;WF) (2)'!D56</f>
        <v>178233.577</v>
      </c>
      <c r="I17" s="14">
        <f>+'[1]all(net trust &amp;WF) (2)'!E56</f>
        <v>202382.854</v>
      </c>
      <c r="J17" s="14">
        <f t="shared" si="5"/>
        <v>581178.833</v>
      </c>
      <c r="K17" s="14">
        <f t="shared" si="2"/>
        <v>121339.71999999997</v>
      </c>
      <c r="L17" s="14">
        <f t="shared" si="2"/>
        <v>-93933.22399999993</v>
      </c>
      <c r="M17" s="14">
        <f t="shared" si="2"/>
        <v>16217.945999999996</v>
      </c>
      <c r="N17" s="14">
        <f t="shared" si="6"/>
        <v>43624.44200000004</v>
      </c>
      <c r="O17" s="19">
        <f t="shared" si="3"/>
        <v>62.30539915484</v>
      </c>
      <c r="P17" s="19">
        <f t="shared" si="3"/>
        <v>211.42684538936612</v>
      </c>
      <c r="Q17" s="19">
        <f t="shared" si="3"/>
        <v>92.58102166140289</v>
      </c>
      <c r="R17" s="19">
        <f t="shared" si="3"/>
        <v>93.01789159155736</v>
      </c>
      <c r="T17" s="6" t="b">
        <f>+C17='[1]NCA RELEASES (2)'!C56</f>
        <v>1</v>
      </c>
      <c r="U17" s="6" t="b">
        <f>+D17='[1]NCA RELEASES (2)'!D56</f>
        <v>1</v>
      </c>
      <c r="V17" s="6" t="b">
        <f>+E17='[1]NCA RELEASES (2)'!E56</f>
        <v>1</v>
      </c>
      <c r="W17" s="6" t="b">
        <f>+F17='[1]NCA RELEASES (2)'!F56</f>
        <v>1</v>
      </c>
      <c r="X17" s="6" t="b">
        <f>+G17='[1]all(net trust &amp;WF) (2)'!C56</f>
        <v>1</v>
      </c>
      <c r="Y17" s="6" t="b">
        <f>+H17='[1]all(net trust &amp;WF) (2)'!D56</f>
        <v>1</v>
      </c>
      <c r="Z17" s="6" t="b">
        <f>+I17='[1]all(net trust &amp;WF) (2)'!E56</f>
        <v>1</v>
      </c>
      <c r="AA17" s="6" t="b">
        <f>+J17='[1]all(net trust &amp;WF) (2)'!F56</f>
        <v>1</v>
      </c>
    </row>
    <row r="18" spans="2:27" ht="12.75">
      <c r="B18" s="21" t="s">
        <v>32</v>
      </c>
      <c r="C18" s="14">
        <f>+'[1]NCA RELEASES (2)'!C57</f>
        <v>24659801.785</v>
      </c>
      <c r="D18" s="14">
        <f>+'[1]NCA RELEASES (2)'!D57</f>
        <v>30284372.844</v>
      </c>
      <c r="E18" s="14">
        <f>+'[1]NCA RELEASES (2)'!E57</f>
        <v>26768975.19200001</v>
      </c>
      <c r="F18" s="14">
        <f t="shared" si="4"/>
        <v>81713149.82100001</v>
      </c>
      <c r="G18" s="14">
        <f>+'[1]all(net trust &amp;WF) (2)'!C57</f>
        <v>19015353.432</v>
      </c>
      <c r="H18" s="14">
        <f>+'[1]all(net trust &amp;WF) (2)'!D57</f>
        <v>24897839.359</v>
      </c>
      <c r="I18" s="14">
        <f>+'[1]all(net trust &amp;WF) (2)'!E57</f>
        <v>35684594.54600001</v>
      </c>
      <c r="J18" s="14">
        <f t="shared" si="5"/>
        <v>79597787.33700001</v>
      </c>
      <c r="K18" s="14">
        <f t="shared" si="2"/>
        <v>5644448.353</v>
      </c>
      <c r="L18" s="14">
        <f t="shared" si="2"/>
        <v>5386533.484999999</v>
      </c>
      <c r="M18" s="14">
        <f t="shared" si="2"/>
        <v>-8915619.354000002</v>
      </c>
      <c r="N18" s="14">
        <f t="shared" si="6"/>
        <v>2115362.4839999974</v>
      </c>
      <c r="O18" s="19">
        <f t="shared" si="3"/>
        <v>77.11073105042803</v>
      </c>
      <c r="P18" s="19">
        <f t="shared" si="3"/>
        <v>82.21348841282943</v>
      </c>
      <c r="Q18" s="19">
        <f t="shared" si="3"/>
        <v>133.30579258284217</v>
      </c>
      <c r="R18" s="19">
        <f t="shared" si="3"/>
        <v>97.41123370151085</v>
      </c>
      <c r="T18" s="6" t="b">
        <f>+C18='[1]NCA RELEASES (2)'!C57</f>
        <v>1</v>
      </c>
      <c r="U18" s="6" t="b">
        <f>+D18='[1]NCA RELEASES (2)'!D57</f>
        <v>1</v>
      </c>
      <c r="V18" s="6" t="b">
        <f>+E18='[1]NCA RELEASES (2)'!E57</f>
        <v>1</v>
      </c>
      <c r="W18" s="6" t="b">
        <f>+F18='[1]NCA RELEASES (2)'!F57</f>
        <v>1</v>
      </c>
      <c r="X18" s="6" t="b">
        <f>+G18='[1]all(net trust &amp;WF) (2)'!C57</f>
        <v>1</v>
      </c>
      <c r="Y18" s="6" t="b">
        <f>+H18='[1]all(net trust &amp;WF) (2)'!D57</f>
        <v>1</v>
      </c>
      <c r="Z18" s="6" t="b">
        <f>+I18='[1]all(net trust &amp;WF) (2)'!E57</f>
        <v>1</v>
      </c>
      <c r="AA18" s="6" t="b">
        <f>+J18='[1]all(net trust &amp;WF) (2)'!F57</f>
        <v>1</v>
      </c>
    </row>
    <row r="19" spans="2:27" ht="12.75">
      <c r="B19" s="21" t="s">
        <v>33</v>
      </c>
      <c r="C19" s="14">
        <f>+'[1]NCA RELEASES (2)'!C58</f>
        <v>3622165.02</v>
      </c>
      <c r="D19" s="14">
        <f>+'[1]NCA RELEASES (2)'!D58</f>
        <v>3792796.3570000003</v>
      </c>
      <c r="E19" s="14">
        <f>+'[1]NCA RELEASES (2)'!E58</f>
        <v>3798857.0190000013</v>
      </c>
      <c r="F19" s="14">
        <f t="shared" si="4"/>
        <v>11213818.396000002</v>
      </c>
      <c r="G19" s="14">
        <f>+'[1]all(net trust &amp;WF) (2)'!C58</f>
        <v>2546463.676</v>
      </c>
      <c r="H19" s="14">
        <f>+'[1]all(net trust &amp;WF) (2)'!D58</f>
        <v>3523675.631</v>
      </c>
      <c r="I19" s="14">
        <f>+'[1]all(net trust &amp;WF) (2)'!E58</f>
        <v>4437370.464</v>
      </c>
      <c r="J19" s="14">
        <f t="shared" si="5"/>
        <v>10507509.771</v>
      </c>
      <c r="K19" s="14">
        <f t="shared" si="2"/>
        <v>1075701.344</v>
      </c>
      <c r="L19" s="14">
        <f t="shared" si="2"/>
        <v>269120.72600000026</v>
      </c>
      <c r="M19" s="14">
        <f t="shared" si="2"/>
        <v>-638513.4449999984</v>
      </c>
      <c r="N19" s="14">
        <f t="shared" si="6"/>
        <v>706308.6250000019</v>
      </c>
      <c r="O19" s="19">
        <f t="shared" si="3"/>
        <v>70.30225464437841</v>
      </c>
      <c r="P19" s="19">
        <f t="shared" si="3"/>
        <v>92.90442458100051</v>
      </c>
      <c r="Q19" s="19">
        <f t="shared" si="3"/>
        <v>116.8080409925004</v>
      </c>
      <c r="R19" s="19">
        <f t="shared" si="3"/>
        <v>93.70144405716484</v>
      </c>
      <c r="T19" s="6" t="b">
        <f>+C19='[1]NCA RELEASES (2)'!C58</f>
        <v>1</v>
      </c>
      <c r="U19" s="6" t="b">
        <f>+D19='[1]NCA RELEASES (2)'!D58</f>
        <v>1</v>
      </c>
      <c r="V19" s="6" t="b">
        <f>+E19='[1]NCA RELEASES (2)'!E58</f>
        <v>1</v>
      </c>
      <c r="W19" s="6" t="b">
        <f>+F19='[1]NCA RELEASES (2)'!F58</f>
        <v>1</v>
      </c>
      <c r="X19" s="6" t="b">
        <f>+G19='[1]all(net trust &amp;WF) (2)'!C58</f>
        <v>1</v>
      </c>
      <c r="Y19" s="6" t="b">
        <f>+H19='[1]all(net trust &amp;WF) (2)'!D58</f>
        <v>1</v>
      </c>
      <c r="Z19" s="6" t="b">
        <f>+I19='[1]all(net trust &amp;WF) (2)'!E58</f>
        <v>1</v>
      </c>
      <c r="AA19" s="6" t="b">
        <f>+J19='[1]all(net trust &amp;WF) (2)'!F58</f>
        <v>1</v>
      </c>
    </row>
    <row r="20" spans="2:27" ht="12.75">
      <c r="B20" s="21" t="s">
        <v>34</v>
      </c>
      <c r="C20" s="14">
        <f>+'[1]NCA RELEASES (2)'!C59</f>
        <v>103625.257</v>
      </c>
      <c r="D20" s="14">
        <f>+'[1]NCA RELEASES (2)'!D59</f>
        <v>74384.257</v>
      </c>
      <c r="E20" s="14">
        <f>+'[1]NCA RELEASES (2)'!E59</f>
        <v>177814.52800000002</v>
      </c>
      <c r="F20" s="14">
        <f t="shared" si="4"/>
        <v>355824.042</v>
      </c>
      <c r="G20" s="14">
        <f>+'[1]all(net trust &amp;WF) (2)'!C59</f>
        <v>57608.973</v>
      </c>
      <c r="H20" s="14">
        <f>+'[1]all(net trust &amp;WF) (2)'!D59</f>
        <v>84810.24300000002</v>
      </c>
      <c r="I20" s="14">
        <f>+'[1]all(net trust &amp;WF) (2)'!E59</f>
        <v>133021.50299999997</v>
      </c>
      <c r="J20" s="14">
        <f t="shared" si="5"/>
        <v>275440.719</v>
      </c>
      <c r="K20" s="14">
        <f t="shared" si="2"/>
        <v>46016.284</v>
      </c>
      <c r="L20" s="14">
        <f t="shared" si="2"/>
        <v>-10425.986000000019</v>
      </c>
      <c r="M20" s="14">
        <f t="shared" si="2"/>
        <v>44793.02500000005</v>
      </c>
      <c r="N20" s="14">
        <f t="shared" si="6"/>
        <v>80383.32300000003</v>
      </c>
      <c r="O20" s="19">
        <f t="shared" si="3"/>
        <v>55.59356344949764</v>
      </c>
      <c r="P20" s="19">
        <f t="shared" si="3"/>
        <v>114.0163879031554</v>
      </c>
      <c r="Q20" s="19">
        <f t="shared" si="3"/>
        <v>74.80913089396157</v>
      </c>
      <c r="R20" s="19">
        <f t="shared" si="3"/>
        <v>77.4092490917182</v>
      </c>
      <c r="T20" s="6" t="b">
        <f>+C20='[1]NCA RELEASES (2)'!C59</f>
        <v>1</v>
      </c>
      <c r="U20" s="6" t="b">
        <f>+D20='[1]NCA RELEASES (2)'!D59</f>
        <v>1</v>
      </c>
      <c r="V20" s="6" t="b">
        <f>+E20='[1]NCA RELEASES (2)'!E59</f>
        <v>1</v>
      </c>
      <c r="W20" s="6" t="b">
        <f>+F20='[1]NCA RELEASES (2)'!F59</f>
        <v>1</v>
      </c>
      <c r="X20" s="6" t="b">
        <f>+G20='[1]all(net trust &amp;WF) (2)'!C59</f>
        <v>1</v>
      </c>
      <c r="Y20" s="6" t="b">
        <f>+H20='[1]all(net trust &amp;WF) (2)'!D59</f>
        <v>1</v>
      </c>
      <c r="Z20" s="6" t="b">
        <f>+I20='[1]all(net trust &amp;WF) (2)'!E59</f>
        <v>1</v>
      </c>
      <c r="AA20" s="6" t="b">
        <f>+J20='[1]all(net trust &amp;WF) (2)'!F59</f>
        <v>1</v>
      </c>
    </row>
    <row r="21" spans="2:27" ht="12.75">
      <c r="B21" s="21" t="s">
        <v>35</v>
      </c>
      <c r="C21" s="14">
        <f>+'[1]NCA RELEASES (2)'!C60</f>
        <v>1278196.786</v>
      </c>
      <c r="D21" s="14">
        <f>+'[1]NCA RELEASES (2)'!D60</f>
        <v>2950207.699</v>
      </c>
      <c r="E21" s="14">
        <f>+'[1]NCA RELEASES (2)'!E60</f>
        <v>1420777.329</v>
      </c>
      <c r="F21" s="14">
        <f t="shared" si="4"/>
        <v>5649181.814</v>
      </c>
      <c r="G21" s="14">
        <f>+'[1]all(net trust &amp;WF) (2)'!C60</f>
        <v>685947.459</v>
      </c>
      <c r="H21" s="14">
        <f>+'[1]all(net trust &amp;WF) (2)'!D60</f>
        <v>1111152.8669999999</v>
      </c>
      <c r="I21" s="14">
        <f>+'[1]all(net trust &amp;WF) (2)'!E60</f>
        <v>3369991.362</v>
      </c>
      <c r="J21" s="14">
        <f t="shared" si="5"/>
        <v>5167091.688</v>
      </c>
      <c r="K21" s="14">
        <f t="shared" si="2"/>
        <v>592249.327</v>
      </c>
      <c r="L21" s="14">
        <f t="shared" si="2"/>
        <v>1839054.8320000002</v>
      </c>
      <c r="M21" s="14">
        <f t="shared" si="2"/>
        <v>-1949214.0330000003</v>
      </c>
      <c r="N21" s="14">
        <f t="shared" si="6"/>
        <v>482090.1259999997</v>
      </c>
      <c r="O21" s="19">
        <f t="shared" si="3"/>
        <v>53.66524673768034</v>
      </c>
      <c r="P21" s="19">
        <f t="shared" si="3"/>
        <v>37.663547125059544</v>
      </c>
      <c r="Q21" s="19">
        <f t="shared" si="3"/>
        <v>237.19349212673143</v>
      </c>
      <c r="R21" s="19">
        <f t="shared" si="3"/>
        <v>91.46619560366658</v>
      </c>
      <c r="T21" s="6" t="b">
        <f>+C21='[1]NCA RELEASES (2)'!C60</f>
        <v>1</v>
      </c>
      <c r="U21" s="6" t="b">
        <f>+D21='[1]NCA RELEASES (2)'!D60</f>
        <v>1</v>
      </c>
      <c r="V21" s="6" t="b">
        <f>+E21='[1]NCA RELEASES (2)'!E60</f>
        <v>1</v>
      </c>
      <c r="W21" s="6" t="b">
        <f>+F21='[1]NCA RELEASES (2)'!F60</f>
        <v>1</v>
      </c>
      <c r="X21" s="6" t="b">
        <f>+G21='[1]all(net trust &amp;WF) (2)'!C60</f>
        <v>1</v>
      </c>
      <c r="Y21" s="6" t="b">
        <f>+H21='[1]all(net trust &amp;WF) (2)'!D60</f>
        <v>1</v>
      </c>
      <c r="Z21" s="6" t="b">
        <f>+I21='[1]all(net trust &amp;WF) (2)'!E60</f>
        <v>1</v>
      </c>
      <c r="AA21" s="6" t="b">
        <f>+J21='[1]all(net trust &amp;WF) (2)'!F60</f>
        <v>1</v>
      </c>
    </row>
    <row r="22" spans="2:27" ht="12.75">
      <c r="B22" s="21" t="s">
        <v>36</v>
      </c>
      <c r="C22" s="14">
        <f>+'[1]NCA RELEASES (2)'!C61</f>
        <v>3364021.775</v>
      </c>
      <c r="D22" s="14">
        <f>+'[1]NCA RELEASES (2)'!D61</f>
        <v>1340742.3910000003</v>
      </c>
      <c r="E22" s="14">
        <f>+'[1]NCA RELEASES (2)'!E61</f>
        <v>5669270.179999999</v>
      </c>
      <c r="F22" s="14">
        <f t="shared" si="4"/>
        <v>10374034.345999999</v>
      </c>
      <c r="G22" s="14">
        <f>+'[1]all(net trust &amp;WF) (2)'!C61</f>
        <v>2426619.8819999998</v>
      </c>
      <c r="H22" s="14">
        <f>+'[1]all(net trust &amp;WF) (2)'!D61</f>
        <v>958624.2230000002</v>
      </c>
      <c r="I22" s="14">
        <f>+'[1]all(net trust &amp;WF) (2)'!E61</f>
        <v>3290508.6989999996</v>
      </c>
      <c r="J22" s="14">
        <f t="shared" si="5"/>
        <v>6675752.804</v>
      </c>
      <c r="K22" s="14">
        <f t="shared" si="2"/>
        <v>937401.8930000002</v>
      </c>
      <c r="L22" s="14">
        <f t="shared" si="2"/>
        <v>382118.16800000006</v>
      </c>
      <c r="M22" s="14">
        <f t="shared" si="2"/>
        <v>2378761.480999999</v>
      </c>
      <c r="N22" s="14">
        <f t="shared" si="6"/>
        <v>3698281.5419999994</v>
      </c>
      <c r="O22" s="19">
        <f t="shared" si="3"/>
        <v>72.13448795229633</v>
      </c>
      <c r="P22" s="19">
        <f t="shared" si="3"/>
        <v>71.49950873746931</v>
      </c>
      <c r="Q22" s="19">
        <f t="shared" si="3"/>
        <v>58.041133947156496</v>
      </c>
      <c r="R22" s="19">
        <f t="shared" si="3"/>
        <v>64.35059477679505</v>
      </c>
      <c r="T22" s="6" t="b">
        <f>+C22='[1]NCA RELEASES (2)'!C61</f>
        <v>1</v>
      </c>
      <c r="U22" s="6" t="b">
        <f>+D22='[1]NCA RELEASES (2)'!D61</f>
        <v>1</v>
      </c>
      <c r="V22" s="6" t="b">
        <f>+E22='[1]NCA RELEASES (2)'!E61</f>
        <v>1</v>
      </c>
      <c r="W22" s="6" t="b">
        <f>+F22='[1]NCA RELEASES (2)'!F61</f>
        <v>1</v>
      </c>
      <c r="X22" s="6" t="b">
        <f>+G22='[1]all(net trust &amp;WF) (2)'!C61</f>
        <v>1</v>
      </c>
      <c r="Y22" s="6" t="b">
        <f>+H22='[1]all(net trust &amp;WF) (2)'!D61</f>
        <v>1</v>
      </c>
      <c r="Z22" s="6" t="b">
        <f>+I22='[1]all(net trust &amp;WF) (2)'!E61</f>
        <v>1</v>
      </c>
      <c r="AA22" s="6" t="b">
        <f>+J22='[1]all(net trust &amp;WF) (2)'!F61</f>
        <v>1</v>
      </c>
    </row>
    <row r="23" spans="2:27" ht="12.75">
      <c r="B23" s="21" t="s">
        <v>37</v>
      </c>
      <c r="C23" s="14">
        <f>+'[1]NCA RELEASES (2)'!C62</f>
        <v>621719</v>
      </c>
      <c r="D23" s="14">
        <f>+'[1]NCA RELEASES (2)'!D62</f>
        <v>1913986.4819999998</v>
      </c>
      <c r="E23" s="14">
        <f>+'[1]NCA RELEASES (2)'!E62</f>
        <v>600508.983</v>
      </c>
      <c r="F23" s="14">
        <f t="shared" si="4"/>
        <v>3136214.465</v>
      </c>
      <c r="G23" s="14">
        <f>+'[1]all(net trust &amp;WF) (2)'!C62</f>
        <v>171416.25100000002</v>
      </c>
      <c r="H23" s="14">
        <f>+'[1]all(net trust &amp;WF) (2)'!D62</f>
        <v>479918.787</v>
      </c>
      <c r="I23" s="14">
        <f>+'[1]all(net trust &amp;WF) (2)'!E62</f>
        <v>1954262.2959999996</v>
      </c>
      <c r="J23" s="14">
        <f t="shared" si="5"/>
        <v>2605597.334</v>
      </c>
      <c r="K23" s="14">
        <f t="shared" si="2"/>
        <v>450302.74899999995</v>
      </c>
      <c r="L23" s="14">
        <f t="shared" si="2"/>
        <v>1434067.6949999998</v>
      </c>
      <c r="M23" s="14">
        <f t="shared" si="2"/>
        <v>-1353753.3129999996</v>
      </c>
      <c r="N23" s="14">
        <f t="shared" si="6"/>
        <v>530617.131</v>
      </c>
      <c r="O23" s="19">
        <f t="shared" si="3"/>
        <v>27.57133865942653</v>
      </c>
      <c r="P23" s="19">
        <f t="shared" si="3"/>
        <v>25.074303894691774</v>
      </c>
      <c r="Q23" s="19">
        <f t="shared" si="3"/>
        <v>325.4343151099872</v>
      </c>
      <c r="R23" s="19">
        <f t="shared" si="3"/>
        <v>83.0809679337411</v>
      </c>
      <c r="T23" s="6" t="b">
        <f>+C23='[1]NCA RELEASES (2)'!C62</f>
        <v>1</v>
      </c>
      <c r="U23" s="6" t="b">
        <f>+D23='[1]NCA RELEASES (2)'!D62</f>
        <v>1</v>
      </c>
      <c r="V23" s="6" t="b">
        <f>+E23='[1]NCA RELEASES (2)'!E62</f>
        <v>1</v>
      </c>
      <c r="W23" s="6" t="b">
        <f>+F23='[1]NCA RELEASES (2)'!F62</f>
        <v>1</v>
      </c>
      <c r="X23" s="6" t="b">
        <f>+G23='[1]all(net trust &amp;WF) (2)'!C62</f>
        <v>1</v>
      </c>
      <c r="Y23" s="6" t="b">
        <f>+H23='[1]all(net trust &amp;WF) (2)'!D62</f>
        <v>1</v>
      </c>
      <c r="Z23" s="6" t="b">
        <f>+I23='[1]all(net trust &amp;WF) (2)'!E62</f>
        <v>1</v>
      </c>
      <c r="AA23" s="6" t="b">
        <f>+J23='[1]all(net trust &amp;WF) (2)'!F62</f>
        <v>1</v>
      </c>
    </row>
    <row r="24" spans="2:27" ht="12.75">
      <c r="B24" s="21" t="s">
        <v>38</v>
      </c>
      <c r="C24" s="14">
        <f>+'[1]NCA RELEASES (2)'!C63</f>
        <v>4370179.654999999</v>
      </c>
      <c r="D24" s="14">
        <f>+'[1]NCA RELEASES (2)'!D63</f>
        <v>4713614.638000002</v>
      </c>
      <c r="E24" s="14">
        <f>+'[1]NCA RELEASES (2)'!E63</f>
        <v>4835198.157999998</v>
      </c>
      <c r="F24" s="14">
        <f t="shared" si="4"/>
        <v>13918992.451</v>
      </c>
      <c r="G24" s="14">
        <f>+'[1]all(net trust &amp;WF) (2)'!C63</f>
        <v>2839092.24</v>
      </c>
      <c r="H24" s="14">
        <f>+'[1]all(net trust &amp;WF) (2)'!D63</f>
        <v>3865075.4070000006</v>
      </c>
      <c r="I24" s="14">
        <f>+'[1]all(net trust &amp;WF) (2)'!E63</f>
        <v>5989923.265</v>
      </c>
      <c r="J24" s="14">
        <f t="shared" si="5"/>
        <v>12694090.912</v>
      </c>
      <c r="K24" s="14">
        <f t="shared" si="2"/>
        <v>1531087.414999999</v>
      </c>
      <c r="L24" s="14">
        <f t="shared" si="2"/>
        <v>848539.2310000015</v>
      </c>
      <c r="M24" s="14">
        <f t="shared" si="2"/>
        <v>-1154725.1070000017</v>
      </c>
      <c r="N24" s="14">
        <f t="shared" si="6"/>
        <v>1224901.538999999</v>
      </c>
      <c r="O24" s="19">
        <f t="shared" si="3"/>
        <v>64.96511503255353</v>
      </c>
      <c r="P24" s="19">
        <f t="shared" si="3"/>
        <v>81.99812041995781</v>
      </c>
      <c r="Q24" s="19">
        <f t="shared" si="3"/>
        <v>123.88165012615812</v>
      </c>
      <c r="R24" s="19">
        <f t="shared" si="3"/>
        <v>91.19978300647762</v>
      </c>
      <c r="T24" s="6" t="b">
        <f>+C24='[1]NCA RELEASES (2)'!C63</f>
        <v>1</v>
      </c>
      <c r="U24" s="6" t="b">
        <f>+D24='[1]NCA RELEASES (2)'!D63</f>
        <v>1</v>
      </c>
      <c r="V24" s="6" t="b">
        <f>+E24='[1]NCA RELEASES (2)'!E63</f>
        <v>1</v>
      </c>
      <c r="W24" s="6" t="b">
        <f>+F24='[1]NCA RELEASES (2)'!F63</f>
        <v>1</v>
      </c>
      <c r="X24" s="6" t="b">
        <f>+G24='[1]all(net trust &amp;WF) (2)'!C63</f>
        <v>1</v>
      </c>
      <c r="Y24" s="6" t="b">
        <f>+H24='[1]all(net trust &amp;WF) (2)'!D63</f>
        <v>1</v>
      </c>
      <c r="Z24" s="6" t="b">
        <f>+I24='[1]all(net trust &amp;WF) (2)'!E63</f>
        <v>1</v>
      </c>
      <c r="AA24" s="6" t="b">
        <f>+J24='[1]all(net trust &amp;WF) (2)'!F63</f>
        <v>1</v>
      </c>
    </row>
    <row r="25" spans="2:27" ht="12.75">
      <c r="B25" s="21" t="s">
        <v>39</v>
      </c>
      <c r="C25" s="14">
        <f>+'[1]NCA RELEASES (2)'!C64</f>
        <v>235768</v>
      </c>
      <c r="D25" s="14">
        <f>+'[1]NCA RELEASES (2)'!D64</f>
        <v>304560.027</v>
      </c>
      <c r="E25" s="14">
        <f>+'[1]NCA RELEASES (2)'!E64</f>
        <v>236587.28999999992</v>
      </c>
      <c r="F25" s="14">
        <f t="shared" si="4"/>
        <v>776915.3169999999</v>
      </c>
      <c r="G25" s="14">
        <f>+'[1]all(net trust &amp;WF) (2)'!C64</f>
        <v>96956.371</v>
      </c>
      <c r="H25" s="14">
        <f>+'[1]all(net trust &amp;WF) (2)'!D64</f>
        <v>264390.357</v>
      </c>
      <c r="I25" s="14">
        <f>+'[1]all(net trust &amp;WF) (2)'!E64</f>
        <v>243030.3779999999</v>
      </c>
      <c r="J25" s="14">
        <f t="shared" si="5"/>
        <v>604377.1059999999</v>
      </c>
      <c r="K25" s="14">
        <f t="shared" si="2"/>
        <v>138811.62900000002</v>
      </c>
      <c r="L25" s="14">
        <f t="shared" si="2"/>
        <v>40169.669999999984</v>
      </c>
      <c r="M25" s="14">
        <f t="shared" si="2"/>
        <v>-6443.087999999989</v>
      </c>
      <c r="N25" s="14">
        <f t="shared" si="6"/>
        <v>172538.211</v>
      </c>
      <c r="O25" s="19">
        <f t="shared" si="3"/>
        <v>41.12363467476502</v>
      </c>
      <c r="P25" s="19">
        <f t="shared" si="3"/>
        <v>86.81059021576722</v>
      </c>
      <c r="Q25" s="19">
        <f t="shared" si="3"/>
        <v>102.72334494384714</v>
      </c>
      <c r="R25" s="19">
        <f t="shared" si="3"/>
        <v>77.7918896403995</v>
      </c>
      <c r="T25" s="6" t="b">
        <f>+C25='[1]NCA RELEASES (2)'!C64</f>
        <v>1</v>
      </c>
      <c r="U25" s="6" t="b">
        <f>+D25='[1]NCA RELEASES (2)'!D64</f>
        <v>1</v>
      </c>
      <c r="V25" s="6" t="b">
        <f>+E25='[1]NCA RELEASES (2)'!E64</f>
        <v>1</v>
      </c>
      <c r="W25" s="6" t="b">
        <f>+F25='[1]NCA RELEASES (2)'!F64</f>
        <v>1</v>
      </c>
      <c r="X25" s="6" t="b">
        <f>+G25='[1]all(net trust &amp;WF) (2)'!C64</f>
        <v>1</v>
      </c>
      <c r="Y25" s="6" t="b">
        <f>+H25='[1]all(net trust &amp;WF) (2)'!D64</f>
        <v>1</v>
      </c>
      <c r="Z25" s="6" t="b">
        <f>+I25='[1]all(net trust &amp;WF) (2)'!E64</f>
        <v>1</v>
      </c>
      <c r="AA25" s="6" t="b">
        <f>+J25='[1]all(net trust &amp;WF) (2)'!F64</f>
        <v>1</v>
      </c>
    </row>
    <row r="26" spans="2:27" ht="12.75">
      <c r="B26" s="21" t="s">
        <v>40</v>
      </c>
      <c r="C26" s="14">
        <f>+'[1]NCA RELEASES (2)'!C65</f>
        <v>11047912.605</v>
      </c>
      <c r="D26" s="14">
        <f>+'[1]NCA RELEASES (2)'!D65</f>
        <v>12513595.018</v>
      </c>
      <c r="E26" s="14">
        <f>+'[1]NCA RELEASES (2)'!E65</f>
        <v>12102474.639000002</v>
      </c>
      <c r="F26" s="14">
        <f t="shared" si="4"/>
        <v>35663982.262</v>
      </c>
      <c r="G26" s="14">
        <f>+'[1]all(net trust &amp;WF) (2)'!C65</f>
        <v>9904192.71</v>
      </c>
      <c r="H26" s="14">
        <f>+'[1]all(net trust &amp;WF) (2)'!D65</f>
        <v>10999129.915</v>
      </c>
      <c r="I26" s="14">
        <f>+'[1]all(net trust &amp;WF) (2)'!E65</f>
        <v>14065431.591999993</v>
      </c>
      <c r="J26" s="14">
        <f t="shared" si="5"/>
        <v>34968754.21699999</v>
      </c>
      <c r="K26" s="14">
        <f t="shared" si="2"/>
        <v>1143719.8949999996</v>
      </c>
      <c r="L26" s="14">
        <f t="shared" si="2"/>
        <v>1514465.1030000001</v>
      </c>
      <c r="M26" s="14">
        <f t="shared" si="2"/>
        <v>-1962956.9529999904</v>
      </c>
      <c r="N26" s="14">
        <f t="shared" si="6"/>
        <v>695228.0450000092</v>
      </c>
      <c r="O26" s="19">
        <f t="shared" si="3"/>
        <v>89.64763810240152</v>
      </c>
      <c r="P26" s="19">
        <f t="shared" si="3"/>
        <v>87.89744193557854</v>
      </c>
      <c r="Q26" s="19">
        <f t="shared" si="3"/>
        <v>116.2194676010673</v>
      </c>
      <c r="R26" s="19">
        <f t="shared" si="3"/>
        <v>98.05061577281914</v>
      </c>
      <c r="T26" s="6" t="b">
        <f>+C26='[1]NCA RELEASES (2)'!C65</f>
        <v>1</v>
      </c>
      <c r="U26" s="6" t="b">
        <f>+D26='[1]NCA RELEASES (2)'!D65</f>
        <v>1</v>
      </c>
      <c r="V26" s="6" t="b">
        <f>+E26='[1]NCA RELEASES (2)'!E65</f>
        <v>1</v>
      </c>
      <c r="W26" s="6" t="b">
        <f>+F26='[1]NCA RELEASES (2)'!F65</f>
        <v>1</v>
      </c>
      <c r="X26" s="6" t="b">
        <f>+G26='[1]all(net trust &amp;WF) (2)'!C65</f>
        <v>1</v>
      </c>
      <c r="Y26" s="6" t="b">
        <f>+H26='[1]all(net trust &amp;WF) (2)'!D65</f>
        <v>1</v>
      </c>
      <c r="Z26" s="6" t="b">
        <f>+I26='[1]all(net trust &amp;WF) (2)'!E65</f>
        <v>1</v>
      </c>
      <c r="AA26" s="6" t="b">
        <f>+J26='[1]all(net trust &amp;WF) (2)'!F65</f>
        <v>1</v>
      </c>
    </row>
    <row r="27" spans="2:27" ht="12.75">
      <c r="B27" s="21" t="s">
        <v>41</v>
      </c>
      <c r="C27" s="14">
        <f>+'[1]NCA RELEASES (2)'!C66</f>
        <v>1165595.0969999998</v>
      </c>
      <c r="D27" s="14">
        <f>+'[1]NCA RELEASES (2)'!D66</f>
        <v>1126445.993</v>
      </c>
      <c r="E27" s="14">
        <f>+'[1]NCA RELEASES (2)'!E66</f>
        <v>1095839.5580000002</v>
      </c>
      <c r="F27" s="14">
        <f t="shared" si="4"/>
        <v>3387880.648</v>
      </c>
      <c r="G27" s="14">
        <f>+'[1]all(net trust &amp;WF) (2)'!C66</f>
        <v>1030310.7390000001</v>
      </c>
      <c r="H27" s="14">
        <f>+'[1]all(net trust &amp;WF) (2)'!D66</f>
        <v>1037993.3659999999</v>
      </c>
      <c r="I27" s="14">
        <f>+'[1]all(net trust &amp;WF) (2)'!E66</f>
        <v>1197203.5100000002</v>
      </c>
      <c r="J27" s="14">
        <f t="shared" si="5"/>
        <v>3265507.615</v>
      </c>
      <c r="K27" s="14">
        <f t="shared" si="2"/>
        <v>135284.35799999977</v>
      </c>
      <c r="L27" s="14">
        <f t="shared" si="2"/>
        <v>88452.6270000001</v>
      </c>
      <c r="M27" s="14">
        <f t="shared" si="2"/>
        <v>-101363.95200000005</v>
      </c>
      <c r="N27" s="14">
        <f t="shared" si="6"/>
        <v>122373.03299999982</v>
      </c>
      <c r="O27" s="19">
        <f t="shared" si="3"/>
        <v>88.39353748585648</v>
      </c>
      <c r="P27" s="19">
        <f t="shared" si="3"/>
        <v>92.14763712156059</v>
      </c>
      <c r="Q27" s="19">
        <f t="shared" si="3"/>
        <v>109.24988984564472</v>
      </c>
      <c r="R27" s="19">
        <f t="shared" si="3"/>
        <v>96.38791782490208</v>
      </c>
      <c r="T27" s="6" t="b">
        <f>+C27='[1]NCA RELEASES (2)'!C66</f>
        <v>1</v>
      </c>
      <c r="U27" s="6" t="b">
        <f>+D27='[1]NCA RELEASES (2)'!D66</f>
        <v>1</v>
      </c>
      <c r="V27" s="6" t="b">
        <f>+E27='[1]NCA RELEASES (2)'!E66</f>
        <v>1</v>
      </c>
      <c r="W27" s="6" t="b">
        <f>+F27='[1]NCA RELEASES (2)'!F66</f>
        <v>1</v>
      </c>
      <c r="X27" s="6" t="b">
        <f>+G27='[1]all(net trust &amp;WF) (2)'!C66</f>
        <v>1</v>
      </c>
      <c r="Y27" s="6" t="b">
        <f>+H27='[1]all(net trust &amp;WF) (2)'!D66</f>
        <v>1</v>
      </c>
      <c r="Z27" s="6" t="b">
        <f>+I27='[1]all(net trust &amp;WF) (2)'!E66</f>
        <v>1</v>
      </c>
      <c r="AA27" s="6" t="b">
        <f>+J27='[1]all(net trust &amp;WF) (2)'!F66</f>
        <v>1</v>
      </c>
    </row>
    <row r="28" spans="2:27" ht="12.75">
      <c r="B28" s="7" t="s">
        <v>42</v>
      </c>
      <c r="C28" s="14">
        <f>+'[1]NCA RELEASES (2)'!C67</f>
        <v>979314.495</v>
      </c>
      <c r="D28" s="14">
        <f>+'[1]NCA RELEASES (2)'!D67</f>
        <v>854281.91</v>
      </c>
      <c r="E28" s="14">
        <f>+'[1]NCA RELEASES (2)'!E67</f>
        <v>899869.987</v>
      </c>
      <c r="F28" s="14">
        <f t="shared" si="4"/>
        <v>2733466.392</v>
      </c>
      <c r="G28" s="14">
        <f>+'[1]all(net trust &amp;WF) (2)'!C67</f>
        <v>469279.418</v>
      </c>
      <c r="H28" s="14">
        <f>+'[1]all(net trust &amp;WF) (2)'!D67</f>
        <v>455010.251</v>
      </c>
      <c r="I28" s="14">
        <f>+'[1]all(net trust &amp;WF) (2)'!E67</f>
        <v>727566.20016</v>
      </c>
      <c r="J28" s="14">
        <f t="shared" si="5"/>
        <v>1651855.86916</v>
      </c>
      <c r="K28" s="14">
        <f t="shared" si="2"/>
        <v>510035.077</v>
      </c>
      <c r="L28" s="14">
        <f t="shared" si="2"/>
        <v>399271.65900000004</v>
      </c>
      <c r="M28" s="14">
        <f t="shared" si="2"/>
        <v>172303.78683999996</v>
      </c>
      <c r="N28" s="14">
        <f t="shared" si="6"/>
        <v>1081610.52284</v>
      </c>
      <c r="O28" s="19">
        <f t="shared" si="3"/>
        <v>47.91917411576758</v>
      </c>
      <c r="P28" s="19">
        <f t="shared" si="3"/>
        <v>53.26230670154305</v>
      </c>
      <c r="Q28" s="19">
        <f t="shared" si="3"/>
        <v>80.85236875002033</v>
      </c>
      <c r="R28" s="19">
        <f t="shared" si="3"/>
        <v>60.430809538923356</v>
      </c>
      <c r="T28" s="6" t="b">
        <f>+C28='[1]NCA RELEASES (2)'!C67</f>
        <v>1</v>
      </c>
      <c r="U28" s="6" t="b">
        <f>+D28='[1]NCA RELEASES (2)'!D67</f>
        <v>1</v>
      </c>
      <c r="V28" s="6" t="b">
        <f>+E28='[1]NCA RELEASES (2)'!E67</f>
        <v>1</v>
      </c>
      <c r="W28" s="6" t="b">
        <f>+F28='[1]NCA RELEASES (2)'!F67</f>
        <v>1</v>
      </c>
      <c r="X28" s="6" t="b">
        <f>+G28='[1]all(net trust &amp;WF) (2)'!C67</f>
        <v>1</v>
      </c>
      <c r="Y28" s="6" t="b">
        <f>+H28='[1]all(net trust &amp;WF) (2)'!D67</f>
        <v>1</v>
      </c>
      <c r="Z28" s="6" t="b">
        <f>+I28='[1]all(net trust &amp;WF) (2)'!E67</f>
        <v>1</v>
      </c>
      <c r="AA28" s="6" t="b">
        <f>+J28='[1]all(net trust &amp;WF) (2)'!F67</f>
        <v>1</v>
      </c>
    </row>
    <row r="29" spans="2:27" ht="12.75">
      <c r="B29" s="7" t="s">
        <v>43</v>
      </c>
      <c r="C29" s="14">
        <f>+'[1]NCA RELEASES (2)'!C68</f>
        <v>10857323.77</v>
      </c>
      <c r="D29" s="14">
        <f>+'[1]NCA RELEASES (2)'!D68</f>
        <v>11216863.408000004</v>
      </c>
      <c r="E29" s="14">
        <f>+'[1]NCA RELEASES (2)'!E68</f>
        <v>12497825.835</v>
      </c>
      <c r="F29" s="14">
        <f t="shared" si="4"/>
        <v>34572013.013000004</v>
      </c>
      <c r="G29" s="14">
        <f>+'[1]all(net trust &amp;WF) (2)'!C68</f>
        <v>9436379.155</v>
      </c>
      <c r="H29" s="14">
        <f>+'[1]all(net trust &amp;WF) (2)'!D68</f>
        <v>11067374.216000004</v>
      </c>
      <c r="I29" s="14">
        <f>+'[1]all(net trust &amp;WF) (2)'!E68</f>
        <v>13626393.962999996</v>
      </c>
      <c r="J29" s="14">
        <f t="shared" si="5"/>
        <v>34130147.334</v>
      </c>
      <c r="K29" s="14">
        <f t="shared" si="2"/>
        <v>1420944.6150000002</v>
      </c>
      <c r="L29" s="14">
        <f t="shared" si="2"/>
        <v>149489.1919999998</v>
      </c>
      <c r="M29" s="14">
        <f t="shared" si="2"/>
        <v>-1128568.127999995</v>
      </c>
      <c r="N29" s="14">
        <f t="shared" si="6"/>
        <v>441865.6790000051</v>
      </c>
      <c r="O29" s="19">
        <f t="shared" si="3"/>
        <v>86.91257030644854</v>
      </c>
      <c r="P29" s="19">
        <f t="shared" si="3"/>
        <v>98.6672816939771</v>
      </c>
      <c r="Q29" s="19">
        <f t="shared" si="3"/>
        <v>109.03011566091322</v>
      </c>
      <c r="R29" s="19">
        <f t="shared" si="3"/>
        <v>98.72189774187042</v>
      </c>
      <c r="T29" s="6" t="b">
        <f>+C29='[1]NCA RELEASES (2)'!C68</f>
        <v>1</v>
      </c>
      <c r="U29" s="6" t="b">
        <f>+D29='[1]NCA RELEASES (2)'!D68</f>
        <v>1</v>
      </c>
      <c r="V29" s="6" t="b">
        <f>+E29='[1]NCA RELEASES (2)'!E68</f>
        <v>1</v>
      </c>
      <c r="W29" s="6" t="b">
        <f>+F29='[1]NCA RELEASES (2)'!F68</f>
        <v>1</v>
      </c>
      <c r="X29" s="6" t="b">
        <f>+G29='[1]all(net trust &amp;WF) (2)'!C68</f>
        <v>1</v>
      </c>
      <c r="Y29" s="6" t="b">
        <f>+H29='[1]all(net trust &amp;WF) (2)'!D68</f>
        <v>1</v>
      </c>
      <c r="Z29" s="6" t="b">
        <f>+I29='[1]all(net trust &amp;WF) (2)'!E68</f>
        <v>1</v>
      </c>
      <c r="AA29" s="6" t="b">
        <f>+J29='[1]all(net trust &amp;WF) (2)'!F68</f>
        <v>1</v>
      </c>
    </row>
    <row r="30" spans="2:27" ht="12.75">
      <c r="B30" s="7" t="s">
        <v>44</v>
      </c>
      <c r="C30" s="14">
        <f>+'[1]NCA RELEASES (2)'!C69</f>
        <v>13737116.665000001</v>
      </c>
      <c r="D30" s="14">
        <f>+'[1]NCA RELEASES (2)'!D69</f>
        <v>19100466.123999998</v>
      </c>
      <c r="E30" s="14">
        <f>+'[1]NCA RELEASES (2)'!E69</f>
        <v>26190528.498999994</v>
      </c>
      <c r="F30" s="14">
        <f t="shared" si="4"/>
        <v>59028111.28799999</v>
      </c>
      <c r="G30" s="14">
        <f>+'[1]all(net trust &amp;WF) (2)'!C69</f>
        <v>10344968.947999999</v>
      </c>
      <c r="H30" s="14">
        <f>+'[1]all(net trust &amp;WF) (2)'!D69</f>
        <v>16940966.705</v>
      </c>
      <c r="I30" s="14">
        <f>+'[1]all(net trust &amp;WF) (2)'!E69</f>
        <v>30271001.888000004</v>
      </c>
      <c r="J30" s="14">
        <f t="shared" si="5"/>
        <v>57556937.541</v>
      </c>
      <c r="K30" s="14">
        <f t="shared" si="2"/>
        <v>3392147.717000002</v>
      </c>
      <c r="L30" s="14">
        <f t="shared" si="2"/>
        <v>2159499.4189999998</v>
      </c>
      <c r="M30" s="14">
        <f t="shared" si="2"/>
        <v>-4080473.3890000097</v>
      </c>
      <c r="N30" s="14">
        <f t="shared" si="6"/>
        <v>1471173.746999992</v>
      </c>
      <c r="O30" s="19">
        <f t="shared" si="3"/>
        <v>75.30669790668185</v>
      </c>
      <c r="P30" s="19">
        <f t="shared" si="3"/>
        <v>88.69399623558631</v>
      </c>
      <c r="Q30" s="19">
        <f t="shared" si="3"/>
        <v>115.57995818662388</v>
      </c>
      <c r="R30" s="19">
        <f t="shared" si="3"/>
        <v>97.50767267510545</v>
      </c>
      <c r="T30" s="6" t="b">
        <f>+C30='[1]NCA RELEASES (2)'!C69</f>
        <v>1</v>
      </c>
      <c r="U30" s="6" t="b">
        <f>+D30='[1]NCA RELEASES (2)'!D69</f>
        <v>1</v>
      </c>
      <c r="V30" s="6" t="b">
        <f>+E30='[1]NCA RELEASES (2)'!E69</f>
        <v>1</v>
      </c>
      <c r="W30" s="6" t="b">
        <f>+F30='[1]NCA RELEASES (2)'!F69</f>
        <v>1</v>
      </c>
      <c r="X30" s="6" t="b">
        <f>+G30='[1]all(net trust &amp;WF) (2)'!C69</f>
        <v>1</v>
      </c>
      <c r="Y30" s="6" t="b">
        <f>+H30='[1]all(net trust &amp;WF) (2)'!D69</f>
        <v>1</v>
      </c>
      <c r="Z30" s="6" t="b">
        <f>+I30='[1]all(net trust &amp;WF) (2)'!E69</f>
        <v>1</v>
      </c>
      <c r="AA30" s="6" t="b">
        <f>+J30='[1]all(net trust &amp;WF) (2)'!F69</f>
        <v>1</v>
      </c>
    </row>
    <row r="31" spans="2:27" ht="12.75">
      <c r="B31" s="7" t="s">
        <v>45</v>
      </c>
      <c r="C31" s="14">
        <f>+'[1]NCA RELEASES (2)'!C70</f>
        <v>1389607.735</v>
      </c>
      <c r="D31" s="14">
        <f>+'[1]NCA RELEASES (2)'!D70</f>
        <v>1797351.1739999999</v>
      </c>
      <c r="E31" s="14">
        <f>+'[1]NCA RELEASES (2)'!E70</f>
        <v>1740954.7400000002</v>
      </c>
      <c r="F31" s="14">
        <f t="shared" si="4"/>
        <v>4927913.649</v>
      </c>
      <c r="G31" s="14">
        <f>+'[1]all(net trust &amp;WF) (2)'!C70</f>
        <v>1028500.08</v>
      </c>
      <c r="H31" s="14">
        <f>+'[1]all(net trust &amp;WF) (2)'!D70</f>
        <v>1211473.9559999998</v>
      </c>
      <c r="I31" s="14">
        <f>+'[1]all(net trust &amp;WF) (2)'!E70</f>
        <v>2001198.9930000002</v>
      </c>
      <c r="J31" s="14">
        <f t="shared" si="5"/>
        <v>4241173.029</v>
      </c>
      <c r="K31" s="14">
        <f t="shared" si="2"/>
        <v>361107.65500000014</v>
      </c>
      <c r="L31" s="14">
        <f t="shared" si="2"/>
        <v>585877.2180000001</v>
      </c>
      <c r="M31" s="14">
        <f t="shared" si="2"/>
        <v>-260244.25300000003</v>
      </c>
      <c r="N31" s="14">
        <f t="shared" si="6"/>
        <v>686740.6200000002</v>
      </c>
      <c r="O31" s="19">
        <f t="shared" si="3"/>
        <v>74.01369854925281</v>
      </c>
      <c r="P31" s="19">
        <f t="shared" si="3"/>
        <v>67.40329733692876</v>
      </c>
      <c r="Q31" s="19">
        <f t="shared" si="3"/>
        <v>114.94836407981519</v>
      </c>
      <c r="R31" s="19">
        <f t="shared" si="3"/>
        <v>86.06427245048506</v>
      </c>
      <c r="T31" s="6" t="b">
        <f>+C31='[1]NCA RELEASES (2)'!C70</f>
        <v>1</v>
      </c>
      <c r="U31" s="6" t="b">
        <f>+D31='[1]NCA RELEASES (2)'!D70</f>
        <v>1</v>
      </c>
      <c r="V31" s="6" t="b">
        <f>+E31='[1]NCA RELEASES (2)'!E70</f>
        <v>1</v>
      </c>
      <c r="W31" s="6" t="b">
        <f>+F31='[1]NCA RELEASES (2)'!F70</f>
        <v>1</v>
      </c>
      <c r="X31" s="6" t="b">
        <f>+G31='[1]all(net trust &amp;WF) (2)'!C70</f>
        <v>1</v>
      </c>
      <c r="Y31" s="6" t="b">
        <f>+H31='[1]all(net trust &amp;WF) (2)'!D70</f>
        <v>1</v>
      </c>
      <c r="Z31" s="6" t="b">
        <f>+I31='[1]all(net trust &amp;WF) (2)'!E70</f>
        <v>1</v>
      </c>
      <c r="AA31" s="6" t="b">
        <f>+J31='[1]all(net trust &amp;WF) (2)'!F70</f>
        <v>1</v>
      </c>
    </row>
    <row r="32" spans="2:27" ht="12.75">
      <c r="B32" s="7" t="s">
        <v>46</v>
      </c>
      <c r="C32" s="14">
        <f>+'[1]NCA RELEASES (2)'!C71</f>
        <v>5339949.579</v>
      </c>
      <c r="D32" s="14">
        <f>+'[1]NCA RELEASES (2)'!D71</f>
        <v>14158418.965</v>
      </c>
      <c r="E32" s="14">
        <f>+'[1]NCA RELEASES (2)'!E71</f>
        <v>6072278.737</v>
      </c>
      <c r="F32" s="14">
        <f t="shared" si="4"/>
        <v>25570647.281</v>
      </c>
      <c r="G32" s="14">
        <f>+'[1]all(net trust &amp;WF) (2)'!C71</f>
        <v>2492414.1890000002</v>
      </c>
      <c r="H32" s="14">
        <f>+'[1]all(net trust &amp;WF) (2)'!D71</f>
        <v>11423046.616</v>
      </c>
      <c r="I32" s="14">
        <f>+'[1]all(net trust &amp;WF) (2)'!E71</f>
        <v>10224932.902000003</v>
      </c>
      <c r="J32" s="14">
        <f t="shared" si="5"/>
        <v>24140393.707000002</v>
      </c>
      <c r="K32" s="14">
        <f t="shared" si="2"/>
        <v>2847535.3899999997</v>
      </c>
      <c r="L32" s="14">
        <f t="shared" si="2"/>
        <v>2735372.3489999995</v>
      </c>
      <c r="M32" s="14">
        <f t="shared" si="2"/>
        <v>-4152654.165000003</v>
      </c>
      <c r="N32" s="14">
        <f t="shared" si="6"/>
        <v>1430253.5739999963</v>
      </c>
      <c r="O32" s="19">
        <f t="shared" si="3"/>
        <v>46.674863725337815</v>
      </c>
      <c r="P32" s="19">
        <f t="shared" si="3"/>
        <v>80.68024151734798</v>
      </c>
      <c r="Q32" s="19">
        <f t="shared" si="3"/>
        <v>168.38708077902916</v>
      </c>
      <c r="R32" s="19">
        <f t="shared" si="3"/>
        <v>94.40665870408868</v>
      </c>
      <c r="T32" s="6" t="b">
        <f>+C32='[1]NCA RELEASES (2)'!C71</f>
        <v>1</v>
      </c>
      <c r="U32" s="6" t="b">
        <f>+D32='[1]NCA RELEASES (2)'!D71</f>
        <v>1</v>
      </c>
      <c r="V32" s="6" t="b">
        <f>+E32='[1]NCA RELEASES (2)'!E71</f>
        <v>1</v>
      </c>
      <c r="W32" s="6" t="b">
        <f>+F32='[1]NCA RELEASES (2)'!F71</f>
        <v>1</v>
      </c>
      <c r="X32" s="6" t="b">
        <f>+G32='[1]all(net trust &amp;WF) (2)'!C71</f>
        <v>1</v>
      </c>
      <c r="Y32" s="6" t="b">
        <f>+H32='[1]all(net trust &amp;WF) (2)'!D71</f>
        <v>1</v>
      </c>
      <c r="Z32" s="6" t="b">
        <f>+I32='[1]all(net trust &amp;WF) (2)'!E71</f>
        <v>1</v>
      </c>
      <c r="AA32" s="6" t="b">
        <f>+J32='[1]all(net trust &amp;WF) (2)'!F71</f>
        <v>1</v>
      </c>
    </row>
    <row r="33" spans="2:27" ht="12.75">
      <c r="B33" s="7" t="s">
        <v>47</v>
      </c>
      <c r="C33" s="14">
        <f>+'[1]NCA RELEASES (2)'!C72</f>
        <v>187382.685</v>
      </c>
      <c r="D33" s="14">
        <f>+'[1]NCA RELEASES (2)'!D72</f>
        <v>169849.15999999997</v>
      </c>
      <c r="E33" s="14">
        <f>+'[1]NCA RELEASES (2)'!E72</f>
        <v>200598.59000000008</v>
      </c>
      <c r="F33" s="14">
        <f t="shared" si="4"/>
        <v>557830.435</v>
      </c>
      <c r="G33" s="14">
        <f>+'[1]all(net trust &amp;WF) (2)'!C72</f>
        <v>99493.527</v>
      </c>
      <c r="H33" s="14">
        <f>+'[1]all(net trust &amp;WF) (2)'!D72</f>
        <v>133110.937</v>
      </c>
      <c r="I33" s="14">
        <f>+'[1]all(net trust &amp;WF) (2)'!E72</f>
        <v>267447.59900000005</v>
      </c>
      <c r="J33" s="14">
        <f t="shared" si="5"/>
        <v>500052.0630000001</v>
      </c>
      <c r="K33" s="14">
        <f t="shared" si="2"/>
        <v>87889.158</v>
      </c>
      <c r="L33" s="14">
        <f t="shared" si="2"/>
        <v>36738.22299999997</v>
      </c>
      <c r="M33" s="14">
        <f t="shared" si="2"/>
        <v>-66849.00899999996</v>
      </c>
      <c r="N33" s="14">
        <f t="shared" si="6"/>
        <v>57778.372</v>
      </c>
      <c r="O33" s="19">
        <f t="shared" si="3"/>
        <v>53.09643577793754</v>
      </c>
      <c r="P33" s="19">
        <f t="shared" si="3"/>
        <v>78.37008849499169</v>
      </c>
      <c r="Q33" s="19">
        <f t="shared" si="3"/>
        <v>133.32476514416174</v>
      </c>
      <c r="R33" s="19">
        <f t="shared" si="3"/>
        <v>89.64230555114835</v>
      </c>
      <c r="T33" s="6" t="b">
        <f>+C33='[1]NCA RELEASES (2)'!C72</f>
        <v>1</v>
      </c>
      <c r="U33" s="6" t="b">
        <f>+D33='[1]NCA RELEASES (2)'!D72</f>
        <v>1</v>
      </c>
      <c r="V33" s="6" t="b">
        <f>+E33='[1]NCA RELEASES (2)'!E72</f>
        <v>1</v>
      </c>
      <c r="W33" s="6" t="b">
        <f>+F33='[1]NCA RELEASES (2)'!F72</f>
        <v>1</v>
      </c>
      <c r="X33" s="6" t="b">
        <f>+G33='[1]all(net trust &amp;WF) (2)'!C72</f>
        <v>1</v>
      </c>
      <c r="Y33" s="6" t="b">
        <f>+H33='[1]all(net trust &amp;WF) (2)'!D72</f>
        <v>1</v>
      </c>
      <c r="Z33" s="6" t="b">
        <f>+I33='[1]all(net trust &amp;WF) (2)'!E72</f>
        <v>1</v>
      </c>
      <c r="AA33" s="6" t="b">
        <f>+J33='[1]all(net trust &amp;WF) (2)'!F72</f>
        <v>1</v>
      </c>
    </row>
    <row r="34" spans="2:27" ht="12.75">
      <c r="B34" s="7" t="s">
        <v>48</v>
      </c>
      <c r="C34" s="14">
        <f>+'[1]NCA RELEASES (2)'!C73</f>
        <v>330374.72199999995</v>
      </c>
      <c r="D34" s="14">
        <f>+'[1]NCA RELEASES (2)'!D73</f>
        <v>472013.26500000013</v>
      </c>
      <c r="E34" s="14">
        <f>+'[1]NCA RELEASES (2)'!E73</f>
        <v>348756.8219999998</v>
      </c>
      <c r="F34" s="14">
        <f t="shared" si="4"/>
        <v>1151144.809</v>
      </c>
      <c r="G34" s="14">
        <f>+'[1]all(net trust &amp;WF) (2)'!C73</f>
        <v>234873.42500000002</v>
      </c>
      <c r="H34" s="14">
        <f>+'[1]all(net trust &amp;WF) (2)'!D73</f>
        <v>332974.28299999994</v>
      </c>
      <c r="I34" s="14">
        <f>+'[1]all(net trust &amp;WF) (2)'!E73</f>
        <v>461404.6860000001</v>
      </c>
      <c r="J34" s="14">
        <f t="shared" si="5"/>
        <v>1029252.3940000001</v>
      </c>
      <c r="K34" s="14">
        <f t="shared" si="2"/>
        <v>95501.29699999993</v>
      </c>
      <c r="L34" s="14">
        <f t="shared" si="2"/>
        <v>139038.9820000002</v>
      </c>
      <c r="M34" s="14">
        <f t="shared" si="2"/>
        <v>-112647.86400000029</v>
      </c>
      <c r="N34" s="14">
        <f t="shared" si="6"/>
        <v>121892.41499999983</v>
      </c>
      <c r="O34" s="19">
        <f t="shared" si="3"/>
        <v>71.09303749940047</v>
      </c>
      <c r="P34" s="19">
        <f t="shared" si="3"/>
        <v>70.54341640165555</v>
      </c>
      <c r="Q34" s="19">
        <f t="shared" si="3"/>
        <v>132.29983096932807</v>
      </c>
      <c r="R34" s="19">
        <f t="shared" si="3"/>
        <v>89.41120056772981</v>
      </c>
      <c r="T34" s="6" t="b">
        <f>+C34='[1]NCA RELEASES (2)'!C73</f>
        <v>1</v>
      </c>
      <c r="U34" s="6" t="b">
        <f>+D34='[1]NCA RELEASES (2)'!D73</f>
        <v>1</v>
      </c>
      <c r="V34" s="6" t="b">
        <f>+E34='[1]NCA RELEASES (2)'!E73</f>
        <v>1</v>
      </c>
      <c r="W34" s="6" t="b">
        <f>+F34='[1]NCA RELEASES (2)'!F73</f>
        <v>1</v>
      </c>
      <c r="X34" s="6" t="b">
        <f>+G34='[1]all(net trust &amp;WF) (2)'!C73</f>
        <v>1</v>
      </c>
      <c r="Y34" s="6" t="b">
        <f>+H34='[1]all(net trust &amp;WF) (2)'!D73</f>
        <v>1</v>
      </c>
      <c r="Z34" s="6" t="b">
        <f>+I34='[1]all(net trust &amp;WF) (2)'!E73</f>
        <v>1</v>
      </c>
      <c r="AA34" s="6" t="b">
        <f>+J34='[1]all(net trust &amp;WF) (2)'!F73</f>
        <v>1</v>
      </c>
    </row>
    <row r="35" spans="2:27" ht="12.75">
      <c r="B35" s="7" t="s">
        <v>49</v>
      </c>
      <c r="C35" s="14">
        <f>+'[1]NCA RELEASES (2)'!C74</f>
        <v>8243001.195</v>
      </c>
      <c r="D35" s="14">
        <f>+'[1]NCA RELEASES (2)'!D74</f>
        <v>2944848.2859999985</v>
      </c>
      <c r="E35" s="14">
        <f>+'[1]NCA RELEASES (2)'!E74</f>
        <v>4230417.395000001</v>
      </c>
      <c r="F35" s="14">
        <f t="shared" si="4"/>
        <v>15418266.876</v>
      </c>
      <c r="G35" s="14">
        <f>+'[1]all(net trust &amp;WF) (2)'!C74</f>
        <v>1483730.643</v>
      </c>
      <c r="H35" s="14">
        <f>+'[1]all(net trust &amp;WF) (2)'!D74</f>
        <v>1968383.141</v>
      </c>
      <c r="I35" s="14">
        <f>+'[1]all(net trust &amp;WF) (2)'!E74</f>
        <v>2073755.9129999997</v>
      </c>
      <c r="J35" s="14">
        <f t="shared" si="5"/>
        <v>5525869.697</v>
      </c>
      <c r="K35" s="14">
        <f t="shared" si="2"/>
        <v>6759270.552</v>
      </c>
      <c r="L35" s="14">
        <f t="shared" si="2"/>
        <v>976465.1449999984</v>
      </c>
      <c r="M35" s="14">
        <f t="shared" si="2"/>
        <v>2156661.4820000017</v>
      </c>
      <c r="N35" s="14">
        <f t="shared" si="6"/>
        <v>9892397.179000001</v>
      </c>
      <c r="O35" s="19">
        <f t="shared" si="3"/>
        <v>17.999883876032847</v>
      </c>
      <c r="P35" s="19">
        <f t="shared" si="3"/>
        <v>66.84158061241465</v>
      </c>
      <c r="Q35" s="19">
        <f t="shared" si="3"/>
        <v>49.02012542429041</v>
      </c>
      <c r="R35" s="19">
        <f t="shared" si="3"/>
        <v>35.83975904322646</v>
      </c>
      <c r="T35" s="6" t="b">
        <f>+C35='[1]NCA RELEASES (2)'!C74</f>
        <v>1</v>
      </c>
      <c r="U35" s="6" t="b">
        <f>+D35='[1]NCA RELEASES (2)'!D74</f>
        <v>1</v>
      </c>
      <c r="V35" s="6" t="b">
        <f>+E35='[1]NCA RELEASES (2)'!E74</f>
        <v>1</v>
      </c>
      <c r="W35" s="6" t="b">
        <f>+F35='[1]NCA RELEASES (2)'!F74</f>
        <v>1</v>
      </c>
      <c r="X35" s="6" t="b">
        <f>+G35='[1]all(net trust &amp;WF) (2)'!C74</f>
        <v>1</v>
      </c>
      <c r="Y35" s="6" t="b">
        <f>+H35='[1]all(net trust &amp;WF) (2)'!D74</f>
        <v>1</v>
      </c>
      <c r="Z35" s="6" t="b">
        <f>+I35='[1]all(net trust &amp;WF) (2)'!E74</f>
        <v>1</v>
      </c>
      <c r="AA35" s="6" t="b">
        <f>+J35='[1]all(net trust &amp;WF) (2)'!F74</f>
        <v>1</v>
      </c>
    </row>
    <row r="36" spans="2:27" ht="12.75">
      <c r="B36" s="22" t="s">
        <v>50</v>
      </c>
      <c r="C36" s="14">
        <f>+'[1]NCA RELEASES (2)'!C75</f>
        <v>377002</v>
      </c>
      <c r="D36" s="14">
        <f>+'[1]NCA RELEASES (2)'!D75</f>
        <v>396013.7629999999</v>
      </c>
      <c r="E36" s="14">
        <f>+'[1]NCA RELEASES (2)'!E75</f>
        <v>430725.7100000001</v>
      </c>
      <c r="F36" s="14">
        <f t="shared" si="4"/>
        <v>1203741.473</v>
      </c>
      <c r="G36" s="14">
        <f>+'[1]all(net trust &amp;WF) (2)'!C75</f>
        <v>175451.257</v>
      </c>
      <c r="H36" s="14">
        <f>+'[1]all(net trust &amp;WF) (2)'!D75</f>
        <v>464359.94700000004</v>
      </c>
      <c r="I36" s="14">
        <f>+'[1]all(net trust &amp;WF) (2)'!E75</f>
        <v>334063.87</v>
      </c>
      <c r="J36" s="14">
        <f t="shared" si="5"/>
        <v>973875.074</v>
      </c>
      <c r="K36" s="14">
        <f t="shared" si="2"/>
        <v>201550.743</v>
      </c>
      <c r="L36" s="14">
        <f t="shared" si="2"/>
        <v>-68346.18400000012</v>
      </c>
      <c r="M36" s="14">
        <f t="shared" si="2"/>
        <v>96661.84000000008</v>
      </c>
      <c r="N36" s="14">
        <f t="shared" si="6"/>
        <v>229866.39899999995</v>
      </c>
      <c r="O36" s="19">
        <f t="shared" si="3"/>
        <v>46.53854807136302</v>
      </c>
      <c r="P36" s="19">
        <f t="shared" si="3"/>
        <v>117.25853755239312</v>
      </c>
      <c r="Q36" s="19">
        <f t="shared" si="3"/>
        <v>77.55837700052777</v>
      </c>
      <c r="R36" s="19">
        <f t="shared" si="3"/>
        <v>80.90400603818027</v>
      </c>
      <c r="T36" s="6" t="b">
        <f>+C36='[1]NCA RELEASES (2)'!C75</f>
        <v>1</v>
      </c>
      <c r="U36" s="6" t="b">
        <f>+D36='[1]NCA RELEASES (2)'!D75</f>
        <v>1</v>
      </c>
      <c r="V36" s="6" t="b">
        <f>+E36='[1]NCA RELEASES (2)'!E75</f>
        <v>1</v>
      </c>
      <c r="W36" s="6" t="b">
        <f>+F36='[1]NCA RELEASES (2)'!F75</f>
        <v>1</v>
      </c>
      <c r="X36" s="6" t="b">
        <f>+G36='[1]all(net trust &amp;WF) (2)'!C75</f>
        <v>1</v>
      </c>
      <c r="Y36" s="6" t="b">
        <f>+H36='[1]all(net trust &amp;WF) (2)'!D75</f>
        <v>1</v>
      </c>
      <c r="Z36" s="6" t="b">
        <f>+I36='[1]all(net trust &amp;WF) (2)'!E75</f>
        <v>1</v>
      </c>
      <c r="AA36" s="6" t="b">
        <f>+J36='[1]all(net trust &amp;WF) (2)'!F75</f>
        <v>1</v>
      </c>
    </row>
    <row r="37" spans="2:27" ht="12.75">
      <c r="B37" s="7" t="s">
        <v>51</v>
      </c>
      <c r="C37" s="14">
        <f>+'[1]NCA RELEASES (2)'!C76</f>
        <v>150967.53900000002</v>
      </c>
      <c r="D37" s="14">
        <f>+'[1]NCA RELEASES (2)'!D76</f>
        <v>80009.55299999999</v>
      </c>
      <c r="E37" s="14">
        <f>+'[1]NCA RELEASES (2)'!E76</f>
        <v>194364.526</v>
      </c>
      <c r="F37" s="14">
        <f t="shared" si="4"/>
        <v>425341.618</v>
      </c>
      <c r="G37" s="14">
        <f>+'[1]all(net trust &amp;WF) (2)'!C76</f>
        <v>78853.71399999999</v>
      </c>
      <c r="H37" s="14">
        <f>+'[1]all(net trust &amp;WF) (2)'!D76</f>
        <v>76792.12999999999</v>
      </c>
      <c r="I37" s="14">
        <f>+'[1]all(net trust &amp;WF) (2)'!E76</f>
        <v>221654.44400000008</v>
      </c>
      <c r="J37" s="14">
        <f t="shared" si="5"/>
        <v>377300.28800000006</v>
      </c>
      <c r="K37" s="14">
        <f t="shared" si="2"/>
        <v>72113.82500000003</v>
      </c>
      <c r="L37" s="14">
        <f t="shared" si="2"/>
        <v>3217.422999999995</v>
      </c>
      <c r="M37" s="14">
        <f t="shared" si="2"/>
        <v>-27289.918000000063</v>
      </c>
      <c r="N37" s="14">
        <f t="shared" si="6"/>
        <v>48041.32999999996</v>
      </c>
      <c r="O37" s="19">
        <f t="shared" si="3"/>
        <v>52.23223119507829</v>
      </c>
      <c r="P37" s="19">
        <f t="shared" si="3"/>
        <v>95.97870144331391</v>
      </c>
      <c r="Q37" s="19">
        <f t="shared" si="3"/>
        <v>114.04058578055549</v>
      </c>
      <c r="R37" s="19">
        <f t="shared" si="3"/>
        <v>88.70523645772185</v>
      </c>
      <c r="T37" s="6" t="b">
        <f>+C37='[1]NCA RELEASES (2)'!C76</f>
        <v>1</v>
      </c>
      <c r="U37" s="6" t="b">
        <f>+D37='[1]NCA RELEASES (2)'!D76</f>
        <v>1</v>
      </c>
      <c r="V37" s="6" t="b">
        <f>+E37='[1]NCA RELEASES (2)'!E76</f>
        <v>1</v>
      </c>
      <c r="W37" s="6" t="b">
        <f>+F37='[1]NCA RELEASES (2)'!F76</f>
        <v>1</v>
      </c>
      <c r="X37" s="6" t="b">
        <f>+G37='[1]all(net trust &amp;WF) (2)'!C76</f>
        <v>1</v>
      </c>
      <c r="Y37" s="6" t="b">
        <f>+H37='[1]all(net trust &amp;WF) (2)'!D76</f>
        <v>1</v>
      </c>
      <c r="Z37" s="6" t="b">
        <f>+I37='[1]all(net trust &amp;WF) (2)'!E76</f>
        <v>1</v>
      </c>
      <c r="AA37" s="6" t="b">
        <f>+J37='[1]all(net trust &amp;WF) (2)'!F76</f>
        <v>1</v>
      </c>
    </row>
    <row r="38" spans="2:27" ht="12.75">
      <c r="B38" s="7" t="s">
        <v>52</v>
      </c>
      <c r="C38" s="14">
        <f>+'[1]NCA RELEASES (2)'!C77</f>
        <v>2341803.4069999997</v>
      </c>
      <c r="D38" s="14">
        <f>+'[1]NCA RELEASES (2)'!D77</f>
        <v>4821883.883</v>
      </c>
      <c r="E38" s="14">
        <f>+'[1]NCA RELEASES (2)'!E77</f>
        <v>1627685.8290000008</v>
      </c>
      <c r="F38" s="14">
        <f t="shared" si="4"/>
        <v>8791373.119</v>
      </c>
      <c r="G38" s="14">
        <f>+'[1]all(net trust &amp;WF) (2)'!C77</f>
        <v>748476.3319999999</v>
      </c>
      <c r="H38" s="14">
        <f>+'[1]all(net trust &amp;WF) (2)'!D77</f>
        <v>1198630.264</v>
      </c>
      <c r="I38" s="14">
        <f>+'[1]all(net trust &amp;WF) (2)'!E77</f>
        <v>5303198.82084</v>
      </c>
      <c r="J38" s="14">
        <f t="shared" si="5"/>
        <v>7250305.41684</v>
      </c>
      <c r="K38" s="14">
        <f t="shared" si="2"/>
        <v>1593327.0749999997</v>
      </c>
      <c r="L38" s="14">
        <f t="shared" si="2"/>
        <v>3623253.6190000004</v>
      </c>
      <c r="M38" s="14">
        <f t="shared" si="2"/>
        <v>-3675512.9918399993</v>
      </c>
      <c r="N38" s="14">
        <f t="shared" si="6"/>
        <v>1541067.7021600008</v>
      </c>
      <c r="O38" s="19">
        <f t="shared" si="3"/>
        <v>31.961535702044525</v>
      </c>
      <c r="P38" s="19">
        <f t="shared" si="3"/>
        <v>24.85813207211153</v>
      </c>
      <c r="Q38" s="19">
        <f t="shared" si="3"/>
        <v>325.8121884674833</v>
      </c>
      <c r="R38" s="19">
        <f t="shared" si="3"/>
        <v>82.47068255094952</v>
      </c>
      <c r="T38" s="6" t="b">
        <f>+C38='[1]NCA RELEASES (2)'!C77</f>
        <v>1</v>
      </c>
      <c r="U38" s="6" t="b">
        <f>+D38='[1]NCA RELEASES (2)'!D77</f>
        <v>1</v>
      </c>
      <c r="V38" s="6" t="b">
        <f>+E38='[1]NCA RELEASES (2)'!E77</f>
        <v>1</v>
      </c>
      <c r="W38" s="6" t="b">
        <f>+F38='[1]NCA RELEASES (2)'!F77</f>
        <v>1</v>
      </c>
      <c r="X38" s="6" t="b">
        <f>+G38='[1]all(net trust &amp;WF) (2)'!C77</f>
        <v>1</v>
      </c>
      <c r="Y38" s="6" t="b">
        <f>+H38='[1]all(net trust &amp;WF) (2)'!D77</f>
        <v>1</v>
      </c>
      <c r="Z38" s="6" t="b">
        <f>+I38='[1]all(net trust &amp;WF) (2)'!E77</f>
        <v>1</v>
      </c>
      <c r="AA38" s="6" t="b">
        <f>+J38='[1]all(net trust &amp;WF) (2)'!F77</f>
        <v>1</v>
      </c>
    </row>
    <row r="39" spans="2:27" ht="12.75">
      <c r="B39" s="7" t="s">
        <v>53</v>
      </c>
      <c r="C39" s="14">
        <f>+'[1]NCA RELEASES (2)'!C78</f>
        <v>236</v>
      </c>
      <c r="D39" s="14">
        <f>+'[1]NCA RELEASES (2)'!D78</f>
        <v>237</v>
      </c>
      <c r="E39" s="14">
        <f>+'[1]NCA RELEASES (2)'!E78</f>
        <v>236</v>
      </c>
      <c r="F39" s="14">
        <f t="shared" si="4"/>
        <v>709</v>
      </c>
      <c r="G39" s="14">
        <f>+'[1]all(net trust &amp;WF) (2)'!C78</f>
        <v>177.56799999999998</v>
      </c>
      <c r="H39" s="14">
        <f>+'[1]all(net trust &amp;WF) (2)'!D78</f>
        <v>283.889</v>
      </c>
      <c r="I39" s="14">
        <f>+'[1]all(net trust &amp;WF) (2)'!E78</f>
        <v>189.793</v>
      </c>
      <c r="J39" s="14">
        <f t="shared" si="5"/>
        <v>651.25</v>
      </c>
      <c r="K39" s="14">
        <f t="shared" si="2"/>
        <v>58.432000000000016</v>
      </c>
      <c r="L39" s="14">
        <f t="shared" si="2"/>
        <v>-46.88900000000001</v>
      </c>
      <c r="M39" s="14">
        <f t="shared" si="2"/>
        <v>46.206999999999994</v>
      </c>
      <c r="N39" s="14">
        <f t="shared" si="6"/>
        <v>57.75</v>
      </c>
      <c r="O39" s="19">
        <f t="shared" si="3"/>
        <v>75.24067796610169</v>
      </c>
      <c r="P39" s="19">
        <f t="shared" si="3"/>
        <v>119.78438818565402</v>
      </c>
      <c r="Q39" s="19">
        <f t="shared" si="3"/>
        <v>80.42076271186441</v>
      </c>
      <c r="R39" s="19">
        <f t="shared" si="3"/>
        <v>91.85472496473906</v>
      </c>
      <c r="T39" s="6" t="b">
        <f>+C39='[1]NCA RELEASES (2)'!C78</f>
        <v>1</v>
      </c>
      <c r="U39" s="6" t="b">
        <f>+D39='[1]NCA RELEASES (2)'!D78</f>
        <v>1</v>
      </c>
      <c r="V39" s="6" t="b">
        <f>+E39='[1]NCA RELEASES (2)'!E78</f>
        <v>1</v>
      </c>
      <c r="W39" s="6" t="b">
        <f>+F39='[1]NCA RELEASES (2)'!F78</f>
        <v>1</v>
      </c>
      <c r="X39" s="6" t="b">
        <f>+G39='[1]all(net trust &amp;WF) (2)'!C78</f>
        <v>1</v>
      </c>
      <c r="Y39" s="6" t="b">
        <f>+H39='[1]all(net trust &amp;WF) (2)'!D78</f>
        <v>1</v>
      </c>
      <c r="Z39" s="6" t="b">
        <f>+I39='[1]all(net trust &amp;WF) (2)'!E78</f>
        <v>1</v>
      </c>
      <c r="AA39" s="6" t="b">
        <f>+J39='[1]all(net trust &amp;WF) (2)'!F78</f>
        <v>1</v>
      </c>
    </row>
    <row r="40" spans="2:27" ht="12.75">
      <c r="B40" s="7" t="s">
        <v>54</v>
      </c>
      <c r="C40" s="14">
        <f>+'[1]NCA RELEASES (2)'!C79</f>
        <v>2049656.046</v>
      </c>
      <c r="D40" s="14">
        <f>+'[1]NCA RELEASES (2)'!D79</f>
        <v>2108916.211</v>
      </c>
      <c r="E40" s="14">
        <f>+'[1]NCA RELEASES (2)'!E79</f>
        <v>2065346.3739999998</v>
      </c>
      <c r="F40" s="14">
        <f t="shared" si="4"/>
        <v>6223918.631</v>
      </c>
      <c r="G40" s="14">
        <f>+'[1]all(net trust &amp;WF) (2)'!C79</f>
        <v>1614028.9300000002</v>
      </c>
      <c r="H40" s="14">
        <f>+'[1]all(net trust &amp;WF) (2)'!D79</f>
        <v>846503.6920000003</v>
      </c>
      <c r="I40" s="14">
        <f>+'[1]all(net trust &amp;WF) (2)'!E79</f>
        <v>3759438.243999999</v>
      </c>
      <c r="J40" s="14">
        <f t="shared" si="5"/>
        <v>6219970.865999999</v>
      </c>
      <c r="K40" s="14">
        <f t="shared" si="2"/>
        <v>435627.1159999999</v>
      </c>
      <c r="L40" s="14">
        <f t="shared" si="2"/>
        <v>1262412.5189999999</v>
      </c>
      <c r="M40" s="14">
        <f t="shared" si="2"/>
        <v>-1694091.8699999992</v>
      </c>
      <c r="N40" s="14">
        <f t="shared" si="6"/>
        <v>3947.765000000596</v>
      </c>
      <c r="O40" s="19">
        <f t="shared" si="3"/>
        <v>78.74633078802921</v>
      </c>
      <c r="P40" s="19">
        <f t="shared" si="3"/>
        <v>40.139275689791745</v>
      </c>
      <c r="Q40" s="19">
        <f t="shared" si="3"/>
        <v>182.02458877243996</v>
      </c>
      <c r="R40" s="19">
        <f t="shared" si="3"/>
        <v>99.93657106986686</v>
      </c>
      <c r="T40" s="6" t="b">
        <f>+C40='[1]NCA RELEASES (2)'!C79</f>
        <v>1</v>
      </c>
      <c r="U40" s="6" t="b">
        <f>+D40='[1]NCA RELEASES (2)'!D79</f>
        <v>1</v>
      </c>
      <c r="V40" s="6" t="b">
        <f>+E40='[1]NCA RELEASES (2)'!E79</f>
        <v>1</v>
      </c>
      <c r="W40" s="6" t="b">
        <f>+F40='[1]NCA RELEASES (2)'!F79</f>
        <v>1</v>
      </c>
      <c r="X40" s="6" t="b">
        <f>+G40='[1]all(net trust &amp;WF) (2)'!C79</f>
        <v>1</v>
      </c>
      <c r="Y40" s="6" t="b">
        <f>+H40='[1]all(net trust &amp;WF) (2)'!D79</f>
        <v>1</v>
      </c>
      <c r="Z40" s="6" t="b">
        <f>+I40='[1]all(net trust &amp;WF) (2)'!E79</f>
        <v>1</v>
      </c>
      <c r="AA40" s="6" t="b">
        <f>+J40='[1]all(net trust &amp;WF) (2)'!F79</f>
        <v>1</v>
      </c>
    </row>
    <row r="41" spans="2:27" ht="12.75">
      <c r="B41" s="7" t="s">
        <v>55</v>
      </c>
      <c r="C41" s="14">
        <f>+'[1]NCA RELEASES (2)'!C80</f>
        <v>96150.11</v>
      </c>
      <c r="D41" s="14">
        <f>+'[1]NCA RELEASES (2)'!D80</f>
        <v>99075.797</v>
      </c>
      <c r="E41" s="14">
        <f>+'[1]NCA RELEASES (2)'!E80</f>
        <v>100251.33799999999</v>
      </c>
      <c r="F41" s="14">
        <f t="shared" si="4"/>
        <v>295477.245</v>
      </c>
      <c r="G41" s="14">
        <f>+'[1]all(net trust &amp;WF) (2)'!C80</f>
        <v>70409.027</v>
      </c>
      <c r="H41" s="14">
        <f>+'[1]all(net trust &amp;WF) (2)'!D80</f>
        <v>76187.927</v>
      </c>
      <c r="I41" s="14">
        <f>+'[1]all(net trust &amp;WF) (2)'!E80</f>
        <v>147733.99600000007</v>
      </c>
      <c r="J41" s="14">
        <f t="shared" si="5"/>
        <v>294330.95000000007</v>
      </c>
      <c r="K41" s="14">
        <f t="shared" si="2"/>
        <v>25741.083</v>
      </c>
      <c r="L41" s="14">
        <f t="shared" si="2"/>
        <v>22887.87000000001</v>
      </c>
      <c r="M41" s="14">
        <f t="shared" si="2"/>
        <v>-47482.65800000008</v>
      </c>
      <c r="N41" s="14">
        <f t="shared" si="6"/>
        <v>1146.2949999999255</v>
      </c>
      <c r="O41" s="19">
        <f t="shared" si="3"/>
        <v>73.2282334362384</v>
      </c>
      <c r="P41" s="19">
        <f t="shared" si="3"/>
        <v>76.8986264122609</v>
      </c>
      <c r="Q41" s="19">
        <f t="shared" si="3"/>
        <v>147.36361523673636</v>
      </c>
      <c r="R41" s="19">
        <f t="shared" si="3"/>
        <v>99.61205303643604</v>
      </c>
      <c r="T41" s="6" t="b">
        <f>+C41='[1]NCA RELEASES (2)'!C80</f>
        <v>1</v>
      </c>
      <c r="U41" s="6" t="b">
        <f>+D41='[1]NCA RELEASES (2)'!D80</f>
        <v>1</v>
      </c>
      <c r="V41" s="6" t="b">
        <f>+E41='[1]NCA RELEASES (2)'!E80</f>
        <v>1</v>
      </c>
      <c r="W41" s="6" t="b">
        <f>+F41='[1]NCA RELEASES (2)'!F80</f>
        <v>1</v>
      </c>
      <c r="X41" s="6" t="b">
        <f>+G41='[1]all(net trust &amp;WF) (2)'!C80</f>
        <v>1</v>
      </c>
      <c r="Y41" s="6" t="b">
        <f>+H41='[1]all(net trust &amp;WF) (2)'!D80</f>
        <v>1</v>
      </c>
      <c r="Z41" s="6" t="b">
        <f>+I41='[1]all(net trust &amp;WF) (2)'!E80</f>
        <v>1</v>
      </c>
      <c r="AA41" s="6" t="b">
        <f>+J41='[1]all(net trust &amp;WF) (2)'!F80</f>
        <v>1</v>
      </c>
    </row>
    <row r="42" spans="2:27" ht="12.75">
      <c r="B42" s="7" t="s">
        <v>56</v>
      </c>
      <c r="C42" s="14">
        <f>+'[1]NCA RELEASES (2)'!C81</f>
        <v>749908.87</v>
      </c>
      <c r="D42" s="14">
        <f>+'[1]NCA RELEASES (2)'!D81</f>
        <v>753256.116</v>
      </c>
      <c r="E42" s="14">
        <f>+'[1]NCA RELEASES (2)'!E81</f>
        <v>765668.1709999996</v>
      </c>
      <c r="F42" s="14">
        <f t="shared" si="4"/>
        <v>2268833.1569999997</v>
      </c>
      <c r="G42" s="14">
        <f>+'[1]all(net trust &amp;WF) (2)'!C81</f>
        <v>658194.607</v>
      </c>
      <c r="H42" s="14">
        <f>+'[1]all(net trust &amp;WF) (2)'!D81</f>
        <v>811243.0240000001</v>
      </c>
      <c r="I42" s="14">
        <f>+'[1]all(net trust &amp;WF) (2)'!E81</f>
        <v>760829.4949999996</v>
      </c>
      <c r="J42" s="14">
        <f t="shared" si="5"/>
        <v>2230267.1259999997</v>
      </c>
      <c r="K42" s="14">
        <f t="shared" si="2"/>
        <v>91714.26300000004</v>
      </c>
      <c r="L42" s="14">
        <f t="shared" si="2"/>
        <v>-57986.908000000054</v>
      </c>
      <c r="M42" s="14">
        <f t="shared" si="2"/>
        <v>4838.675999999978</v>
      </c>
      <c r="N42" s="14">
        <f t="shared" si="6"/>
        <v>38566.03099999996</v>
      </c>
      <c r="O42" s="19">
        <f t="shared" si="3"/>
        <v>87.76994556685267</v>
      </c>
      <c r="P42" s="19">
        <f t="shared" si="3"/>
        <v>107.69816623699342</v>
      </c>
      <c r="Q42" s="19">
        <f t="shared" si="3"/>
        <v>99.3680452990908</v>
      </c>
      <c r="R42" s="19">
        <f t="shared" si="3"/>
        <v>98.300182149533</v>
      </c>
      <c r="T42" s="6" t="b">
        <f>+C42='[1]NCA RELEASES (2)'!C81</f>
        <v>1</v>
      </c>
      <c r="U42" s="6" t="b">
        <f>+D42='[1]NCA RELEASES (2)'!D81</f>
        <v>1</v>
      </c>
      <c r="V42" s="6" t="b">
        <f>+E42='[1]NCA RELEASES (2)'!E81</f>
        <v>1</v>
      </c>
      <c r="W42" s="6" t="b">
        <f>+F42='[1]NCA RELEASES (2)'!F81</f>
        <v>1</v>
      </c>
      <c r="X42" s="6" t="b">
        <f>+G42='[1]all(net trust &amp;WF) (2)'!C81</f>
        <v>1</v>
      </c>
      <c r="Y42" s="6" t="b">
        <f>+H42='[1]all(net trust &amp;WF) (2)'!D81</f>
        <v>1</v>
      </c>
      <c r="Z42" s="6" t="b">
        <f>+I42='[1]all(net trust &amp;WF) (2)'!E81</f>
        <v>1</v>
      </c>
      <c r="AA42" s="6" t="b">
        <f>+J42='[1]all(net trust &amp;WF) (2)'!F81</f>
        <v>1</v>
      </c>
    </row>
    <row r="43" spans="2:27" ht="12.75">
      <c r="B43" s="7" t="s">
        <v>57</v>
      </c>
      <c r="C43" s="14">
        <f>+'[1]NCA RELEASES (2)'!C82</f>
        <v>244806.383</v>
      </c>
      <c r="D43" s="14">
        <f>+'[1]NCA RELEASES (2)'!D82</f>
        <v>547424.9219999999</v>
      </c>
      <c r="E43" s="14">
        <f>+'[1]NCA RELEASES (2)'!E82</f>
        <v>315388.68999999994</v>
      </c>
      <c r="F43" s="14">
        <f t="shared" si="4"/>
        <v>1107619.9949999999</v>
      </c>
      <c r="G43" s="14">
        <f>+'[1]all(net trust &amp;WF) (2)'!C82</f>
        <v>237289.45399999997</v>
      </c>
      <c r="H43" s="14">
        <f>+'[1]all(net trust &amp;WF) (2)'!D82</f>
        <v>236653.35700000002</v>
      </c>
      <c r="I43" s="14">
        <f>+'[1]all(net trust &amp;WF) (2)'!E82</f>
        <v>626891.557</v>
      </c>
      <c r="J43" s="14">
        <f t="shared" si="5"/>
        <v>1100834.368</v>
      </c>
      <c r="K43" s="14">
        <f t="shared" si="2"/>
        <v>7516.929000000033</v>
      </c>
      <c r="L43" s="14">
        <f t="shared" si="2"/>
        <v>310771.5649999999</v>
      </c>
      <c r="M43" s="14">
        <f t="shared" si="2"/>
        <v>-311502.8670000001</v>
      </c>
      <c r="N43" s="14">
        <f t="shared" si="6"/>
        <v>6785.626999999862</v>
      </c>
      <c r="O43" s="19">
        <f t="shared" si="3"/>
        <v>96.92943913149517</v>
      </c>
      <c r="P43" s="19">
        <f t="shared" si="3"/>
        <v>43.230285558683434</v>
      </c>
      <c r="Q43" s="19">
        <f t="shared" si="3"/>
        <v>198.7679256982868</v>
      </c>
      <c r="R43" s="19">
        <f t="shared" si="3"/>
        <v>99.38736867963458</v>
      </c>
      <c r="T43" s="6" t="b">
        <f>+C43='[1]NCA RELEASES (2)'!C82</f>
        <v>1</v>
      </c>
      <c r="U43" s="6" t="b">
        <f>+D43='[1]NCA RELEASES (2)'!D82</f>
        <v>1</v>
      </c>
      <c r="V43" s="6" t="b">
        <f>+E43='[1]NCA RELEASES (2)'!E82</f>
        <v>1</v>
      </c>
      <c r="W43" s="6" t="b">
        <f>+F43='[1]NCA RELEASES (2)'!F82</f>
        <v>1</v>
      </c>
      <c r="X43" s="6" t="b">
        <f>+G43='[1]all(net trust &amp;WF) (2)'!C82</f>
        <v>1</v>
      </c>
      <c r="Y43" s="6" t="b">
        <f>+H43='[1]all(net trust &amp;WF) (2)'!D82</f>
        <v>1</v>
      </c>
      <c r="Z43" s="6" t="b">
        <f>+I43='[1]all(net trust &amp;WF) (2)'!E82</f>
        <v>1</v>
      </c>
      <c r="AA43" s="6" t="b">
        <f>+J43='[1]all(net trust &amp;WF) (2)'!F82</f>
        <v>1</v>
      </c>
    </row>
    <row r="44" spans="2:27" ht="12.75">
      <c r="B44" s="7" t="s">
        <v>58</v>
      </c>
      <c r="C44" s="14">
        <f>+'[1]NCA RELEASES (2)'!C83</f>
        <v>159275</v>
      </c>
      <c r="D44" s="14">
        <f>+'[1]NCA RELEASES (2)'!D83</f>
        <v>159275</v>
      </c>
      <c r="E44" s="14">
        <f>+'[1]NCA RELEASES (2)'!E83</f>
        <v>178397</v>
      </c>
      <c r="F44" s="14">
        <f t="shared" si="4"/>
        <v>496947</v>
      </c>
      <c r="G44" s="14">
        <f>+'[1]all(net trust &amp;WF) (2)'!C83</f>
        <v>96501.932</v>
      </c>
      <c r="H44" s="14">
        <f>+'[1]all(net trust &amp;WF) (2)'!D83</f>
        <v>124851.12000000002</v>
      </c>
      <c r="I44" s="14">
        <f>+'[1]all(net trust &amp;WF) (2)'!E83</f>
        <v>275593.948</v>
      </c>
      <c r="J44" s="14">
        <f t="shared" si="5"/>
        <v>496947</v>
      </c>
      <c r="K44" s="14">
        <f t="shared" si="2"/>
        <v>62773.068</v>
      </c>
      <c r="L44" s="14">
        <f t="shared" si="2"/>
        <v>34423.879999999976</v>
      </c>
      <c r="M44" s="14">
        <f t="shared" si="2"/>
        <v>-97196.94799999997</v>
      </c>
      <c r="N44" s="14">
        <f t="shared" si="6"/>
        <v>0</v>
      </c>
      <c r="O44" s="19">
        <f t="shared" si="3"/>
        <v>60.588247998744315</v>
      </c>
      <c r="P44" s="19">
        <f t="shared" si="3"/>
        <v>78.38714173599122</v>
      </c>
      <c r="Q44" s="19">
        <f t="shared" si="3"/>
        <v>154.48351037293227</v>
      </c>
      <c r="R44" s="19">
        <f t="shared" si="3"/>
        <v>100</v>
      </c>
      <c r="T44" s="6" t="b">
        <f>+C44='[1]NCA RELEASES (2)'!C83</f>
        <v>1</v>
      </c>
      <c r="U44" s="6" t="b">
        <f>+D44='[1]NCA RELEASES (2)'!D83</f>
        <v>1</v>
      </c>
      <c r="V44" s="6" t="b">
        <f>+E44='[1]NCA RELEASES (2)'!E83</f>
        <v>1</v>
      </c>
      <c r="W44" s="6" t="b">
        <f>+F44='[1]NCA RELEASES (2)'!F83</f>
        <v>1</v>
      </c>
      <c r="X44" s="6" t="b">
        <f>+G44='[1]all(net trust &amp;WF) (2)'!C83</f>
        <v>1</v>
      </c>
      <c r="Y44" s="6" t="b">
        <f>+H44='[1]all(net trust &amp;WF) (2)'!D83</f>
        <v>1</v>
      </c>
      <c r="Z44" s="6" t="b">
        <f>+I44='[1]all(net trust &amp;WF) (2)'!E83</f>
        <v>1</v>
      </c>
      <c r="AA44" s="6" t="b">
        <f>+J44='[1]all(net trust &amp;WF) (2)'!F83</f>
        <v>1</v>
      </c>
    </row>
    <row r="45" spans="2:27" ht="12.75">
      <c r="B45" s="7" t="s">
        <v>59</v>
      </c>
      <c r="C45" s="14">
        <f>+'[1]NCA RELEASES (2)'!C84</f>
        <v>38732</v>
      </c>
      <c r="D45" s="14">
        <f>+'[1]NCA RELEASES (2)'!D84</f>
        <v>30173</v>
      </c>
      <c r="E45" s="14">
        <f>+'[1]NCA RELEASES (2)'!E84</f>
        <v>39682.14599999999</v>
      </c>
      <c r="F45" s="14">
        <f t="shared" si="4"/>
        <v>108587.146</v>
      </c>
      <c r="G45" s="14">
        <f>+'[1]all(net trust &amp;WF) (2)'!C84</f>
        <v>34421.115000000005</v>
      </c>
      <c r="H45" s="14">
        <f>+'[1]all(net trust &amp;WF) (2)'!D84</f>
        <v>33887.123999999996</v>
      </c>
      <c r="I45" s="14">
        <f>+'[1]all(net trust &amp;WF) (2)'!E84</f>
        <v>40271.604999999996</v>
      </c>
      <c r="J45" s="14">
        <f t="shared" si="5"/>
        <v>108579.844</v>
      </c>
      <c r="K45" s="14">
        <f t="shared" si="2"/>
        <v>4310.884999999995</v>
      </c>
      <c r="L45" s="14">
        <f t="shared" si="2"/>
        <v>-3714.123999999996</v>
      </c>
      <c r="M45" s="14">
        <f t="shared" si="2"/>
        <v>-589.4590000000026</v>
      </c>
      <c r="N45" s="14">
        <f t="shared" si="6"/>
        <v>7.301999999996042</v>
      </c>
      <c r="O45" s="19">
        <f t="shared" si="3"/>
        <v>88.86996540328413</v>
      </c>
      <c r="P45" s="19">
        <f t="shared" si="3"/>
        <v>112.30942895966591</v>
      </c>
      <c r="Q45" s="19">
        <f t="shared" si="3"/>
        <v>101.48545141686643</v>
      </c>
      <c r="R45" s="19">
        <f t="shared" si="3"/>
        <v>99.99327544716941</v>
      </c>
      <c r="T45" s="6" t="b">
        <f>+C45='[1]NCA RELEASES (2)'!C84</f>
        <v>1</v>
      </c>
      <c r="U45" s="6" t="b">
        <f>+D45='[1]NCA RELEASES (2)'!D84</f>
        <v>1</v>
      </c>
      <c r="V45" s="6" t="b">
        <f>+E45='[1]NCA RELEASES (2)'!E84</f>
        <v>1</v>
      </c>
      <c r="W45" s="6" t="b">
        <f>+F45='[1]NCA RELEASES (2)'!F84</f>
        <v>1</v>
      </c>
      <c r="X45" s="6" t="b">
        <f>+G45='[1]all(net trust &amp;WF) (2)'!C84</f>
        <v>1</v>
      </c>
      <c r="Y45" s="6" t="b">
        <f>+H45='[1]all(net trust &amp;WF) (2)'!D84</f>
        <v>1</v>
      </c>
      <c r="Z45" s="6" t="b">
        <f>+I45='[1]all(net trust &amp;WF) (2)'!E84</f>
        <v>1</v>
      </c>
      <c r="AA45" s="6" t="b">
        <f>+J45='[1]all(net trust &amp;WF) (2)'!F84</f>
        <v>1</v>
      </c>
    </row>
    <row r="46" spans="2:27" ht="12.75">
      <c r="B46" s="7" t="s">
        <v>60</v>
      </c>
      <c r="C46" s="14">
        <f>+'[1]NCA RELEASES (2)'!C85</f>
        <v>3349350.283</v>
      </c>
      <c r="D46" s="14">
        <f>+'[1]NCA RELEASES (2)'!D85</f>
        <v>1114669.1460000006</v>
      </c>
      <c r="E46" s="14">
        <f>+'[1]NCA RELEASES (2)'!E85</f>
        <v>1343497.1609999994</v>
      </c>
      <c r="F46" s="14">
        <f t="shared" si="4"/>
        <v>5807516.59</v>
      </c>
      <c r="G46" s="14">
        <f>+'[1]all(net trust &amp;WF) (2)'!C85</f>
        <v>989328.3429999999</v>
      </c>
      <c r="H46" s="14">
        <f>+'[1]all(net trust &amp;WF) (2)'!D85</f>
        <v>886539.05</v>
      </c>
      <c r="I46" s="14">
        <f>+'[1]all(net trust &amp;WF) (2)'!E85</f>
        <v>1963460.9200000002</v>
      </c>
      <c r="J46" s="14">
        <f t="shared" si="5"/>
        <v>3839328.313</v>
      </c>
      <c r="K46" s="14">
        <f t="shared" si="2"/>
        <v>2360021.94</v>
      </c>
      <c r="L46" s="14">
        <f t="shared" si="2"/>
        <v>228130.0960000006</v>
      </c>
      <c r="M46" s="14">
        <f t="shared" si="2"/>
        <v>-619963.7590000008</v>
      </c>
      <c r="N46" s="14">
        <f t="shared" si="6"/>
        <v>1968188.2769999995</v>
      </c>
      <c r="O46" s="19">
        <f t="shared" si="3"/>
        <v>29.537918085828345</v>
      </c>
      <c r="P46" s="19">
        <f t="shared" si="3"/>
        <v>79.5338287761308</v>
      </c>
      <c r="Q46" s="19">
        <f t="shared" si="3"/>
        <v>146.14552058588245</v>
      </c>
      <c r="R46" s="19">
        <f t="shared" si="3"/>
        <v>66.1096400415104</v>
      </c>
      <c r="T46" s="6" t="b">
        <f>+C46='[1]NCA RELEASES (2)'!C85</f>
        <v>1</v>
      </c>
      <c r="U46" s="6" t="b">
        <f>+D46='[1]NCA RELEASES (2)'!D85</f>
        <v>1</v>
      </c>
      <c r="V46" s="6" t="b">
        <f>+E46='[1]NCA RELEASES (2)'!E85</f>
        <v>1</v>
      </c>
      <c r="W46" s="6" t="b">
        <f>+F46='[1]NCA RELEASES (2)'!F85</f>
        <v>1</v>
      </c>
      <c r="X46" s="6" t="b">
        <f>+G46='[1]all(net trust &amp;WF) (2)'!C85</f>
        <v>1</v>
      </c>
      <c r="Y46" s="6" t="b">
        <f>+H46='[1]all(net trust &amp;WF) (2)'!D85</f>
        <v>1</v>
      </c>
      <c r="Z46" s="6" t="b">
        <f>+I46='[1]all(net trust &amp;WF) (2)'!E85</f>
        <v>1</v>
      </c>
      <c r="AA46" s="6" t="b">
        <f>+J46='[1]all(net trust &amp;WF) (2)'!F85</f>
        <v>1</v>
      </c>
    </row>
    <row r="47" spans="3:18" ht="12.75">
      <c r="C47" s="14"/>
      <c r="D47" s="14"/>
      <c r="E47" s="14"/>
      <c r="F47" s="14"/>
      <c r="G47" s="14"/>
      <c r="H47" s="14"/>
      <c r="I47" s="14"/>
      <c r="J47" s="14"/>
      <c r="K47" s="14"/>
      <c r="L47" s="14"/>
      <c r="M47" s="14"/>
      <c r="N47" s="14"/>
      <c r="O47" s="19"/>
      <c r="P47" s="19"/>
      <c r="Q47" s="19"/>
      <c r="R47" s="19"/>
    </row>
    <row r="48" spans="1:18" ht="15">
      <c r="A48" s="7" t="s">
        <v>61</v>
      </c>
      <c r="C48" s="20">
        <f aca="true" t="shared" si="7" ref="C48:N48">SUM(C50:C52)</f>
        <v>38994688.485</v>
      </c>
      <c r="D48" s="20">
        <f t="shared" si="7"/>
        <v>53916233.050000004</v>
      </c>
      <c r="E48" s="20">
        <f>SUM(E50:E52)</f>
        <v>39836733.44999999</v>
      </c>
      <c r="F48" s="20">
        <f t="shared" si="7"/>
        <v>132747654.98499998</v>
      </c>
      <c r="G48" s="20">
        <f t="shared" si="7"/>
        <v>38793178.08999999</v>
      </c>
      <c r="H48" s="20">
        <f t="shared" si="7"/>
        <v>47609647.845000006</v>
      </c>
      <c r="I48" s="20">
        <f>SUM(I50:I52)</f>
        <v>46343262.23700002</v>
      </c>
      <c r="J48" s="20">
        <f t="shared" si="7"/>
        <v>132746088.17200002</v>
      </c>
      <c r="K48" s="20">
        <f t="shared" si="7"/>
        <v>201510.39500001073</v>
      </c>
      <c r="L48" s="20">
        <f t="shared" si="7"/>
        <v>6306585.204999998</v>
      </c>
      <c r="M48" s="20">
        <f>SUM(M50:M52)</f>
        <v>-6506528.787000023</v>
      </c>
      <c r="N48" s="20">
        <f t="shared" si="7"/>
        <v>1566.8129999861121</v>
      </c>
      <c r="O48" s="19">
        <f>+G48/C48*100</f>
        <v>99.48323630004758</v>
      </c>
      <c r="P48" s="19">
        <f>+H48/D48*100</f>
        <v>88.30299364729079</v>
      </c>
      <c r="Q48" s="19">
        <f>+I48/E48*100</f>
        <v>116.33298773145275</v>
      </c>
      <c r="R48" s="19">
        <f>+J48/F48*100</f>
        <v>99.99881970570392</v>
      </c>
    </row>
    <row r="49" spans="3:18" ht="12.75">
      <c r="C49" s="14"/>
      <c r="D49" s="14"/>
      <c r="E49" s="14"/>
      <c r="F49" s="14"/>
      <c r="G49" s="14"/>
      <c r="H49" s="14"/>
      <c r="I49" s="14"/>
      <c r="J49" s="14"/>
      <c r="K49" s="14"/>
      <c r="L49" s="14"/>
      <c r="M49" s="14"/>
      <c r="N49" s="14"/>
      <c r="O49" s="19"/>
      <c r="P49" s="19"/>
      <c r="Q49" s="19"/>
      <c r="R49" s="19"/>
    </row>
    <row r="50" spans="2:27" ht="12.75">
      <c r="B50" s="7" t="s">
        <v>62</v>
      </c>
      <c r="C50" s="14">
        <f>+'[1]NCA RELEASES (2)'!C86</f>
        <v>1266579.962</v>
      </c>
      <c r="D50" s="14">
        <f>+'[1]NCA RELEASES (2)'!D86</f>
        <v>16215045.899000002</v>
      </c>
      <c r="E50" s="14">
        <f>+'[1]NCA RELEASES (2)'!E86</f>
        <v>2403823.7589999996</v>
      </c>
      <c r="F50" s="14">
        <f>SUM(C50:E50)</f>
        <v>19885449.62</v>
      </c>
      <c r="G50" s="14">
        <f>+'[1]all(net trust &amp;WF) (2)'!C86</f>
        <v>1266579.962</v>
      </c>
      <c r="H50" s="14">
        <f>+'[1]all(net trust &amp;WF) (2)'!D86</f>
        <v>9994415.718</v>
      </c>
      <c r="I50" s="14">
        <f>+'[1]all(net trust &amp;WF) (2)'!E86</f>
        <v>8624453.940000001</v>
      </c>
      <c r="J50" s="14">
        <f>SUM(G50:I50)</f>
        <v>19885449.62</v>
      </c>
      <c r="K50" s="14">
        <f>+C50-G50</f>
        <v>0</v>
      </c>
      <c r="L50" s="14">
        <f>+D50-H50</f>
        <v>6220630.181000002</v>
      </c>
      <c r="M50" s="14">
        <f>+E50-I50</f>
        <v>-6220630.181000002</v>
      </c>
      <c r="N50" s="14">
        <f>SUM(K50:M50)</f>
        <v>0</v>
      </c>
      <c r="O50" s="19">
        <f>+G50/C50*100</f>
        <v>100</v>
      </c>
      <c r="P50" s="19">
        <f>+H50/D50*100</f>
        <v>61.63667855307375</v>
      </c>
      <c r="Q50" s="19">
        <f>+I50/E50*100</f>
        <v>358.7806263961635</v>
      </c>
      <c r="R50" s="19">
        <f>+J50/F50*100</f>
        <v>100</v>
      </c>
      <c r="T50" s="6" t="b">
        <f>+C50='[1]NCA RELEASES (2)'!C86</f>
        <v>1</v>
      </c>
      <c r="U50" s="6" t="b">
        <f>+D50='[1]NCA RELEASES (2)'!D86</f>
        <v>1</v>
      </c>
      <c r="V50" s="6" t="b">
        <f>+E50='[1]NCA RELEASES (2)'!E86</f>
        <v>1</v>
      </c>
      <c r="W50" s="6" t="b">
        <f>+F50='[1]NCA RELEASES (2)'!F86</f>
        <v>1</v>
      </c>
      <c r="X50" s="6" t="b">
        <f>+G50='[1]all(net trust &amp;WF) (2)'!C86</f>
        <v>1</v>
      </c>
      <c r="Y50" s="6" t="b">
        <f>+H50='[1]all(net trust &amp;WF) (2)'!D86</f>
        <v>1</v>
      </c>
      <c r="Z50" s="6" t="b">
        <f>+I50='[1]all(net trust &amp;WF) (2)'!E86</f>
        <v>1</v>
      </c>
      <c r="AA50" s="6" t="b">
        <f>+J50='[1]all(net trust &amp;WF) (2)'!F86</f>
        <v>1</v>
      </c>
    </row>
    <row r="51" spans="2:18" ht="14.25">
      <c r="B51" s="7" t="s">
        <v>63</v>
      </c>
      <c r="C51" s="14"/>
      <c r="D51" s="14"/>
      <c r="E51" s="14"/>
      <c r="F51" s="14"/>
      <c r="G51" s="14"/>
      <c r="H51" s="14"/>
      <c r="I51" s="14"/>
      <c r="J51" s="14"/>
      <c r="K51" s="14"/>
      <c r="L51" s="14"/>
      <c r="M51" s="14"/>
      <c r="N51" s="14"/>
      <c r="O51" s="19"/>
      <c r="P51" s="19"/>
      <c r="Q51" s="19"/>
      <c r="R51" s="19"/>
    </row>
    <row r="52" spans="2:27" ht="14.25">
      <c r="B52" s="7" t="s">
        <v>64</v>
      </c>
      <c r="C52" s="14">
        <f>+'[1]NCA RELEASES (2)'!C87+'[1]NCA RELEASES (2)'!C88</f>
        <v>37728108.523</v>
      </c>
      <c r="D52" s="14">
        <f>+'[1]NCA RELEASES (2)'!D87+'[1]NCA RELEASES (2)'!D88</f>
        <v>37701187.151</v>
      </c>
      <c r="E52" s="14">
        <f>+'[1]NCA RELEASES (2)'!E87+'[1]NCA RELEASES (2)'!E88</f>
        <v>37432909.69099999</v>
      </c>
      <c r="F52" s="14">
        <f>SUM(C52:E52)</f>
        <v>112862205.36499998</v>
      </c>
      <c r="G52" s="14">
        <f>+'[1]all(net trust &amp;WF) (2)'!C87+'[1]all(net trust &amp;WF) (2)'!C88</f>
        <v>37526598.12799999</v>
      </c>
      <c r="H52" s="14">
        <f>+'[1]all(net trust &amp;WF) (2)'!D87+'[1]all(net trust &amp;WF) (2)'!D88</f>
        <v>37615232.127000004</v>
      </c>
      <c r="I52" s="14">
        <f>+'[1]all(net trust &amp;WF) (2)'!E87+'[1]all(net trust &amp;WF) (2)'!E88</f>
        <v>37718808.29700001</v>
      </c>
      <c r="J52" s="14">
        <f>SUM(G52:I52)</f>
        <v>112860638.55200002</v>
      </c>
      <c r="K52" s="14">
        <f aca="true" t="shared" si="8" ref="K52:M53">+C52-G52</f>
        <v>201510.39500001073</v>
      </c>
      <c r="L52" s="14">
        <f t="shared" si="8"/>
        <v>85955.02399999648</v>
      </c>
      <c r="M52" s="14">
        <f t="shared" si="8"/>
        <v>-285898.6060000211</v>
      </c>
      <c r="N52" s="14">
        <f>SUM(K52:M52)</f>
        <v>1566.8129999861121</v>
      </c>
      <c r="O52" s="19">
        <f aca="true" t="shared" si="9" ref="O52:R53">+G52/C52*100</f>
        <v>99.46588789396328</v>
      </c>
      <c r="P52" s="19">
        <f t="shared" si="9"/>
        <v>99.77200976813879</v>
      </c>
      <c r="Q52" s="19">
        <f t="shared" si="9"/>
        <v>100.76376271136829</v>
      </c>
      <c r="R52" s="19">
        <f t="shared" si="9"/>
        <v>99.99861174695737</v>
      </c>
      <c r="T52" s="6" t="b">
        <f>+C52='[1]NCA RELEASES (2)'!C87+'[1]NCA RELEASES (2)'!C88</f>
        <v>1</v>
      </c>
      <c r="U52" s="6" t="b">
        <f>+D52='[1]NCA RELEASES (2)'!D87+'[1]NCA RELEASES (2)'!D88</f>
        <v>1</v>
      </c>
      <c r="V52" s="6" t="b">
        <f>+E52='[1]NCA RELEASES (2)'!E87+'[1]NCA RELEASES (2)'!E88</f>
        <v>1</v>
      </c>
      <c r="W52" s="6" t="b">
        <f>+F52='[1]NCA RELEASES (2)'!F87+'[1]NCA RELEASES (2)'!F88</f>
        <v>1</v>
      </c>
      <c r="X52" s="6" t="b">
        <f>+G52='[1]all(net trust &amp;WF) (2)'!C87+'[1]all(net trust &amp;WF) (2)'!C88</f>
        <v>1</v>
      </c>
      <c r="Y52" s="6" t="b">
        <f>+H52='[1]all(net trust &amp;WF) (2)'!D87+'[1]all(net trust &amp;WF) (2)'!D88</f>
        <v>1</v>
      </c>
      <c r="Z52" s="6" t="b">
        <f>+I52='[1]all(net trust &amp;WF) (2)'!E87+'[1]all(net trust &amp;WF) (2)'!E88</f>
        <v>1</v>
      </c>
      <c r="AA52" s="6" t="b">
        <f>+J52='[1]all(net trust &amp;WF) (2)'!F87+'[1]all(net trust &amp;WF) (2)'!F88</f>
        <v>1</v>
      </c>
    </row>
    <row r="53" spans="2:27" ht="25.5">
      <c r="B53" s="23" t="s">
        <v>65</v>
      </c>
      <c r="C53" s="14">
        <f>+'[1]NCA RELEASES (2)'!C88</f>
        <v>169380.029</v>
      </c>
      <c r="D53" s="14">
        <f>+'[1]NCA RELEASES (2)'!D88</f>
        <v>117920.06399999998</v>
      </c>
      <c r="E53" s="14">
        <f>+'[1]NCA RELEASES (2)'!E88</f>
        <v>187431.31200000003</v>
      </c>
      <c r="F53" s="14">
        <f>SUM(C53:E53)</f>
        <v>474731.405</v>
      </c>
      <c r="G53" s="14">
        <f>+'[1]all(net trust &amp;WF) (2)'!C88</f>
        <v>42990.752</v>
      </c>
      <c r="H53" s="14">
        <f>+'[1]all(net trust &amp;WF) (2)'!D88</f>
        <v>158050.667</v>
      </c>
      <c r="I53" s="14">
        <f>+'[1]all(net trust &amp;WF) (2)'!E88</f>
        <v>273689.555</v>
      </c>
      <c r="J53" s="14">
        <f>SUM(G53:I53)</f>
        <v>474730.974</v>
      </c>
      <c r="K53" s="14">
        <f t="shared" si="8"/>
        <v>126389.277</v>
      </c>
      <c r="L53" s="14">
        <f t="shared" si="8"/>
        <v>-40130.603</v>
      </c>
      <c r="M53" s="14">
        <f t="shared" si="8"/>
        <v>-86258.24299999996</v>
      </c>
      <c r="N53" s="14">
        <f>SUM(K53:M53)</f>
        <v>0.43100000004051253</v>
      </c>
      <c r="O53" s="19">
        <f t="shared" si="9"/>
        <v>25.381240193317005</v>
      </c>
      <c r="P53" s="19">
        <f t="shared" si="9"/>
        <v>134.03203970445608</v>
      </c>
      <c r="Q53" s="19">
        <f t="shared" si="9"/>
        <v>146.0212555093249</v>
      </c>
      <c r="R53" s="19">
        <f t="shared" si="9"/>
        <v>99.99990921182051</v>
      </c>
      <c r="T53" s="6" t="b">
        <f>+C53='[1]NCA RELEASES (2)'!C88</f>
        <v>1</v>
      </c>
      <c r="U53" s="6" t="b">
        <f>+D53='[1]NCA RELEASES (2)'!D88</f>
        <v>1</v>
      </c>
      <c r="V53" s="6" t="b">
        <f>+E53='[1]NCA RELEASES (2)'!E88</f>
        <v>1</v>
      </c>
      <c r="W53" s="6" t="b">
        <f>+F53='[1]NCA RELEASES (2)'!F88</f>
        <v>1</v>
      </c>
      <c r="X53" s="6" t="b">
        <f>+G53='[1]all(net trust &amp;WF) (2)'!C88</f>
        <v>1</v>
      </c>
      <c r="Y53" s="6" t="b">
        <f>+H53='[1]all(net trust &amp;WF) (2)'!D88</f>
        <v>1</v>
      </c>
      <c r="Z53" s="6" t="b">
        <f>+I53='[1]all(net trust &amp;WF) (2)'!E88</f>
        <v>1</v>
      </c>
      <c r="AA53" s="6" t="b">
        <f>+J53='[1]all(net trust &amp;WF) (2)'!F88</f>
        <v>1</v>
      </c>
    </row>
    <row r="54" spans="3:14" ht="12.75">
      <c r="C54" s="14"/>
      <c r="D54" s="14"/>
      <c r="E54" s="14"/>
      <c r="F54" s="14"/>
      <c r="G54" s="14"/>
      <c r="H54" s="14"/>
      <c r="I54" s="14"/>
      <c r="J54" s="14"/>
      <c r="K54" s="14"/>
      <c r="L54" s="14"/>
      <c r="M54" s="14"/>
      <c r="N54" s="14"/>
    </row>
    <row r="55" spans="3:14" ht="12.75">
      <c r="C55" s="14"/>
      <c r="D55" s="14"/>
      <c r="E55" s="14"/>
      <c r="F55" s="14"/>
      <c r="G55" s="14"/>
      <c r="H55" s="14"/>
      <c r="I55" s="14"/>
      <c r="J55" s="14"/>
      <c r="K55" s="14"/>
      <c r="L55" s="14"/>
      <c r="M55" s="14"/>
      <c r="N55" s="14"/>
    </row>
    <row r="56" spans="1:18" ht="12.75">
      <c r="A56" s="24"/>
      <c r="B56" s="24"/>
      <c r="C56" s="25"/>
      <c r="D56" s="25"/>
      <c r="E56" s="25"/>
      <c r="F56" s="25"/>
      <c r="G56" s="25"/>
      <c r="H56" s="25"/>
      <c r="I56" s="25"/>
      <c r="J56" s="25"/>
      <c r="K56" s="25"/>
      <c r="L56" s="25"/>
      <c r="M56" s="25"/>
      <c r="N56" s="25"/>
      <c r="O56" s="26"/>
      <c r="P56" s="26"/>
      <c r="Q56" s="26"/>
      <c r="R56" s="26"/>
    </row>
    <row r="57" spans="1:18" ht="12.75">
      <c r="A57" s="27"/>
      <c r="B57" s="27"/>
      <c r="C57" s="28"/>
      <c r="D57" s="28"/>
      <c r="E57" s="28"/>
      <c r="F57" s="28"/>
      <c r="G57" s="28"/>
      <c r="H57" s="28"/>
      <c r="I57" s="28"/>
      <c r="J57" s="28"/>
      <c r="K57" s="28"/>
      <c r="L57" s="28"/>
      <c r="M57" s="28"/>
      <c r="N57" s="28"/>
      <c r="O57" s="29"/>
      <c r="P57" s="29"/>
      <c r="Q57" s="29"/>
      <c r="R57" s="29"/>
    </row>
    <row r="58" spans="1:18" ht="12.75">
      <c r="A58" s="27" t="s">
        <v>66</v>
      </c>
      <c r="B58" s="112" t="s">
        <v>67</v>
      </c>
      <c r="C58" s="112"/>
      <c r="D58" s="112"/>
      <c r="E58" s="112"/>
      <c r="F58" s="112"/>
      <c r="G58" s="28"/>
      <c r="H58" s="28"/>
      <c r="I58" s="28"/>
      <c r="J58" s="28"/>
      <c r="K58" s="28"/>
      <c r="L58" s="28"/>
      <c r="M58" s="28"/>
      <c r="N58" s="28"/>
      <c r="O58" s="29"/>
      <c r="P58" s="29"/>
      <c r="Q58" s="29"/>
      <c r="R58" s="29"/>
    </row>
    <row r="59" spans="1:18" ht="12.75">
      <c r="A59" s="27" t="s">
        <v>68</v>
      </c>
      <c r="B59" s="112" t="s">
        <v>69</v>
      </c>
      <c r="C59" s="112"/>
      <c r="D59" s="112"/>
      <c r="E59" s="112"/>
      <c r="F59" s="112"/>
      <c r="G59" s="28"/>
      <c r="H59" s="28"/>
      <c r="I59" s="28"/>
      <c r="J59" s="28"/>
      <c r="K59" s="28"/>
      <c r="L59" s="28"/>
      <c r="M59" s="28"/>
      <c r="N59" s="28"/>
      <c r="O59" s="29"/>
      <c r="P59" s="29"/>
      <c r="Q59" s="29"/>
      <c r="R59" s="29"/>
    </row>
    <row r="60" spans="1:18" ht="12.75">
      <c r="A60" s="27" t="s">
        <v>70</v>
      </c>
      <c r="B60" s="27" t="s">
        <v>71</v>
      </c>
      <c r="C60" s="28"/>
      <c r="D60" s="28"/>
      <c r="E60" s="28"/>
      <c r="F60" s="28"/>
      <c r="G60" s="28"/>
      <c r="H60" s="28"/>
      <c r="I60" s="28"/>
      <c r="J60" s="28"/>
      <c r="K60" s="28"/>
      <c r="L60" s="28"/>
      <c r="M60" s="28"/>
      <c r="N60" s="28"/>
      <c r="O60" s="29"/>
      <c r="P60" s="29"/>
      <c r="Q60" s="29"/>
      <c r="R60" s="29"/>
    </row>
    <row r="61" spans="1:18" ht="12.75">
      <c r="A61" s="27" t="s">
        <v>72</v>
      </c>
      <c r="B61" s="27" t="s">
        <v>73</v>
      </c>
      <c r="C61" s="28"/>
      <c r="D61" s="28"/>
      <c r="E61" s="28"/>
      <c r="F61" s="28"/>
      <c r="G61" s="28"/>
      <c r="H61" s="28"/>
      <c r="I61" s="28"/>
      <c r="J61" s="28"/>
      <c r="K61" s="28"/>
      <c r="L61" s="28"/>
      <c r="M61" s="28"/>
      <c r="N61" s="28"/>
      <c r="O61" s="29"/>
      <c r="P61" s="29"/>
      <c r="Q61" s="29"/>
      <c r="R61" s="29"/>
    </row>
    <row r="62" spans="1:18" ht="12.75">
      <c r="A62" s="30" t="s">
        <v>74</v>
      </c>
      <c r="B62" s="7" t="s">
        <v>75</v>
      </c>
      <c r="C62" s="28"/>
      <c r="D62" s="28"/>
      <c r="E62" s="28"/>
      <c r="F62" s="28"/>
      <c r="G62" s="28"/>
      <c r="H62" s="28"/>
      <c r="I62" s="28"/>
      <c r="J62" s="28"/>
      <c r="K62" s="28"/>
      <c r="L62" s="28"/>
      <c r="M62" s="28"/>
      <c r="N62" s="28"/>
      <c r="O62" s="29"/>
      <c r="P62" s="29"/>
      <c r="Q62" s="29"/>
      <c r="R62" s="29"/>
    </row>
    <row r="63" spans="1:18" ht="12.75">
      <c r="A63" s="27" t="s">
        <v>76</v>
      </c>
      <c r="B63" s="27" t="s">
        <v>77</v>
      </c>
      <c r="C63" s="28"/>
      <c r="D63" s="28"/>
      <c r="E63" s="28"/>
      <c r="F63" s="28"/>
      <c r="G63" s="28"/>
      <c r="H63" s="28"/>
      <c r="I63" s="28"/>
      <c r="J63" s="28"/>
      <c r="K63" s="28"/>
      <c r="L63" s="28"/>
      <c r="M63" s="28"/>
      <c r="N63" s="28"/>
      <c r="O63" s="29"/>
      <c r="P63" s="29"/>
      <c r="Q63" s="29"/>
      <c r="R63" s="29"/>
    </row>
    <row r="64" spans="1:18" ht="12.75">
      <c r="A64" s="27" t="s">
        <v>78</v>
      </c>
      <c r="B64" s="27" t="s">
        <v>79</v>
      </c>
      <c r="C64" s="28"/>
      <c r="D64" s="28"/>
      <c r="E64" s="28"/>
      <c r="F64" s="28"/>
      <c r="G64" s="28"/>
      <c r="H64" s="28"/>
      <c r="I64" s="28"/>
      <c r="J64" s="28"/>
      <c r="K64" s="28"/>
      <c r="L64" s="28"/>
      <c r="M64" s="28"/>
      <c r="N64" s="28"/>
      <c r="O64" s="29"/>
      <c r="P64" s="29"/>
      <c r="Q64" s="29"/>
      <c r="R64" s="29"/>
    </row>
    <row r="65" spans="1:18" ht="12.75">
      <c r="A65" s="27" t="s">
        <v>80</v>
      </c>
      <c r="B65" s="27" t="s">
        <v>81</v>
      </c>
      <c r="C65" s="28"/>
      <c r="D65" s="28"/>
      <c r="E65" s="28"/>
      <c r="F65" s="28"/>
      <c r="G65" s="28"/>
      <c r="H65" s="28"/>
      <c r="I65" s="28"/>
      <c r="J65" s="28"/>
      <c r="K65" s="28"/>
      <c r="L65" s="28"/>
      <c r="M65" s="28"/>
      <c r="N65" s="28"/>
      <c r="O65" s="29"/>
      <c r="P65" s="29"/>
      <c r="Q65" s="29"/>
      <c r="R65" s="29"/>
    </row>
    <row r="66" spans="1:14" ht="12.75">
      <c r="A66" s="27" t="s">
        <v>82</v>
      </c>
      <c r="B66" s="27" t="s">
        <v>83</v>
      </c>
      <c r="C66" s="14"/>
      <c r="D66" s="14"/>
      <c r="E66" s="14"/>
      <c r="F66" s="14"/>
      <c r="G66" s="14"/>
      <c r="H66" s="14"/>
      <c r="I66" s="14"/>
      <c r="J66" s="14"/>
      <c r="K66" s="14"/>
      <c r="L66" s="14"/>
      <c r="M66" s="14"/>
      <c r="N66" s="14"/>
    </row>
    <row r="67" spans="3:14" ht="12.75">
      <c r="C67" s="14"/>
      <c r="D67" s="14"/>
      <c r="E67" s="14"/>
      <c r="F67" s="14"/>
      <c r="G67" s="14"/>
      <c r="H67" s="14"/>
      <c r="I67" s="14"/>
      <c r="J67" s="14"/>
      <c r="K67" s="14"/>
      <c r="L67" s="14"/>
      <c r="M67" s="14"/>
      <c r="N67" s="14"/>
    </row>
    <row r="68" spans="3:14" ht="12.75">
      <c r="C68" s="14"/>
      <c r="D68" s="14"/>
      <c r="E68" s="14"/>
      <c r="F68" s="14"/>
      <c r="G68" s="14"/>
      <c r="H68" s="14"/>
      <c r="I68" s="14"/>
      <c r="J68" s="14"/>
      <c r="K68" s="14"/>
      <c r="L68" s="14"/>
      <c r="M68" s="14"/>
      <c r="N68" s="14"/>
    </row>
    <row r="69" spans="3:14" ht="12.75">
      <c r="C69" s="14">
        <f>+C8-'[1]NCA RELEASES (2)'!C89</f>
        <v>0</v>
      </c>
      <c r="D69" s="14">
        <f>+D8-'[1]NCA RELEASES (2)'!D89</f>
        <v>0</v>
      </c>
      <c r="E69" s="14">
        <f>+E8-'[1]NCA RELEASES (2)'!E89</f>
        <v>0</v>
      </c>
      <c r="F69" s="14">
        <f>+F8-'[1]NCA RELEASES (2)'!F89</f>
        <v>0</v>
      </c>
      <c r="G69" s="14">
        <f>+G8-'[1]all(net trust &amp;WF) (2)'!C89</f>
        <v>0</v>
      </c>
      <c r="H69" s="14">
        <f>+H8-'[1]all(net trust &amp;WF) (2)'!D89</f>
        <v>0</v>
      </c>
      <c r="I69" s="14">
        <f>+I8-'[1]all(net trust &amp;WF) (2)'!E89</f>
        <v>0</v>
      </c>
      <c r="J69" s="14">
        <f>+J8-'[1]all(net trust &amp;WF) (2)'!F89</f>
        <v>0</v>
      </c>
      <c r="K69" s="14"/>
      <c r="L69" s="14"/>
      <c r="M69" s="14"/>
      <c r="N69" s="14"/>
    </row>
    <row r="70" spans="3:14" ht="12.75">
      <c r="C70" s="14"/>
      <c r="D70" s="14"/>
      <c r="E70" s="14"/>
      <c r="F70" s="14"/>
      <c r="G70" s="14"/>
      <c r="H70" s="14"/>
      <c r="I70" s="14"/>
      <c r="J70" s="14"/>
      <c r="K70" s="14"/>
      <c r="L70" s="14"/>
      <c r="M70" s="14"/>
      <c r="N70" s="14"/>
    </row>
    <row r="71" spans="3:14" ht="12.75">
      <c r="C71" s="14"/>
      <c r="D71" s="14"/>
      <c r="E71" s="14"/>
      <c r="F71" s="14"/>
      <c r="G71" s="14"/>
      <c r="H71" s="14"/>
      <c r="I71" s="14"/>
      <c r="J71" s="14"/>
      <c r="K71" s="14"/>
      <c r="L71" s="14"/>
      <c r="M71" s="14"/>
      <c r="N71" s="14"/>
    </row>
    <row r="72" spans="3:14" ht="12.75">
      <c r="C72" s="14"/>
      <c r="D72" s="14"/>
      <c r="E72" s="14"/>
      <c r="F72" s="14"/>
      <c r="G72" s="14"/>
      <c r="H72" s="14"/>
      <c r="I72" s="14"/>
      <c r="J72" s="14"/>
      <c r="K72" s="14"/>
      <c r="L72" s="14"/>
      <c r="M72" s="14"/>
      <c r="N72" s="14"/>
    </row>
    <row r="73" spans="3:14" ht="12.75">
      <c r="C73" s="14"/>
      <c r="D73" s="14"/>
      <c r="E73" s="14"/>
      <c r="F73" s="14"/>
      <c r="G73" s="14"/>
      <c r="H73" s="14"/>
      <c r="I73" s="14"/>
      <c r="J73" s="14"/>
      <c r="K73" s="14"/>
      <c r="L73" s="14"/>
      <c r="M73" s="14"/>
      <c r="N73" s="14"/>
    </row>
    <row r="74" spans="3:14" ht="12.75">
      <c r="C74" s="14"/>
      <c r="D74" s="14"/>
      <c r="E74" s="14"/>
      <c r="F74" s="14"/>
      <c r="G74" s="14"/>
      <c r="H74" s="14"/>
      <c r="I74" s="14"/>
      <c r="J74" s="14"/>
      <c r="K74" s="14"/>
      <c r="L74" s="14"/>
      <c r="M74" s="14"/>
      <c r="N74" s="14"/>
    </row>
    <row r="75" spans="3:14" ht="12.75">
      <c r="C75" s="14"/>
      <c r="D75" s="14"/>
      <c r="E75" s="14"/>
      <c r="F75" s="14"/>
      <c r="G75" s="14"/>
      <c r="H75" s="14"/>
      <c r="I75" s="14"/>
      <c r="J75" s="14"/>
      <c r="K75" s="14"/>
      <c r="L75" s="14"/>
      <c r="M75" s="14"/>
      <c r="N75" s="14"/>
    </row>
    <row r="76" spans="3:14" ht="12.75">
      <c r="C76" s="14"/>
      <c r="D76" s="14"/>
      <c r="E76" s="14"/>
      <c r="F76" s="14"/>
      <c r="G76" s="14"/>
      <c r="H76" s="14"/>
      <c r="I76" s="14"/>
      <c r="J76" s="14"/>
      <c r="K76" s="14"/>
      <c r="L76" s="14"/>
      <c r="M76" s="14"/>
      <c r="N76" s="14"/>
    </row>
    <row r="77" spans="3:14" ht="12.75">
      <c r="C77" s="14"/>
      <c r="D77" s="14"/>
      <c r="E77" s="14"/>
      <c r="F77" s="14"/>
      <c r="G77" s="14"/>
      <c r="H77" s="14"/>
      <c r="I77" s="14"/>
      <c r="J77" s="14"/>
      <c r="K77" s="14"/>
      <c r="L77" s="14"/>
      <c r="M77" s="14"/>
      <c r="N77" s="14"/>
    </row>
    <row r="78" spans="3:14" ht="12.75">
      <c r="C78" s="14"/>
      <c r="D78" s="14"/>
      <c r="E78" s="14"/>
      <c r="F78" s="14"/>
      <c r="G78" s="14"/>
      <c r="H78" s="14"/>
      <c r="I78" s="14"/>
      <c r="J78" s="14"/>
      <c r="K78" s="14"/>
      <c r="L78" s="14"/>
      <c r="M78" s="14"/>
      <c r="N78" s="14"/>
    </row>
  </sheetData>
  <sheetProtection/>
  <mergeCells count="7">
    <mergeCell ref="O5:R5"/>
    <mergeCell ref="B58:F58"/>
    <mergeCell ref="B59:F59"/>
    <mergeCell ref="A5:B6"/>
    <mergeCell ref="C5:F5"/>
    <mergeCell ref="G5:J5"/>
    <mergeCell ref="K5:N5"/>
  </mergeCells>
  <printOptions/>
  <pageMargins left="0.2" right="0.2" top="0.63" bottom="0.23" header="0.17" footer="0.17"/>
  <pageSetup fitToHeight="1"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1:X326"/>
  <sheetViews>
    <sheetView tabSelected="1" zoomScale="175" zoomScaleNormal="175" zoomScaleSheetLayoutView="115" zoomScalePageLayoutView="0" workbookViewId="0" topLeftCell="A1">
      <pane xSplit="1" ySplit="7" topLeftCell="B267" activePane="bottomRight" state="frozen"/>
      <selection pane="topLeft" activeCell="A1" sqref="A1"/>
      <selection pane="topRight" activeCell="B1" sqref="B1"/>
      <selection pane="bottomLeft" activeCell="A8" sqref="A8"/>
      <selection pane="bottomRight" activeCell="A302" sqref="A302"/>
    </sheetView>
  </sheetViews>
  <sheetFormatPr defaultColWidth="9.140625" defaultRowHeight="12.75"/>
  <cols>
    <col min="1" max="1" width="30.28125" style="56" customWidth="1"/>
    <col min="2" max="5" width="13.7109375" style="56" customWidth="1"/>
    <col min="6" max="6" width="12.421875" style="56" customWidth="1"/>
    <col min="7" max="7" width="11.140625" style="108" customWidth="1"/>
    <col min="8" max="8" width="9.57421875" style="109" customWidth="1"/>
    <col min="9" max="9" width="9.57421875" style="39" customWidth="1"/>
    <col min="10" max="16384" width="9.140625" style="109" customWidth="1"/>
  </cols>
  <sheetData>
    <row r="1" spans="1:9" s="35" customFormat="1" ht="12.75" customHeight="1">
      <c r="A1" s="31"/>
      <c r="B1" s="32"/>
      <c r="C1" s="32"/>
      <c r="D1" s="32"/>
      <c r="E1" s="32"/>
      <c r="F1" s="32"/>
      <c r="G1" s="32"/>
      <c r="H1" s="33"/>
      <c r="I1" s="34"/>
    </row>
    <row r="2" spans="1:9" s="39" customFormat="1" ht="14.25">
      <c r="A2" s="36" t="s">
        <v>84</v>
      </c>
      <c r="B2" s="37"/>
      <c r="C2" s="37"/>
      <c r="D2" s="37"/>
      <c r="E2" s="37"/>
      <c r="F2" s="37"/>
      <c r="G2" s="37"/>
      <c r="H2" s="37"/>
      <c r="I2" s="38"/>
    </row>
    <row r="3" spans="1:9" s="39" customFormat="1" ht="11.25">
      <c r="A3" s="40" t="s">
        <v>85</v>
      </c>
      <c r="B3" s="37"/>
      <c r="C3" s="37"/>
      <c r="D3" s="37"/>
      <c r="E3" s="37"/>
      <c r="F3" s="37"/>
      <c r="G3" s="37"/>
      <c r="H3" s="41"/>
      <c r="I3" s="42"/>
    </row>
    <row r="4" spans="1:9" s="39" customFormat="1" ht="11.25">
      <c r="A4" s="43" t="s">
        <v>86</v>
      </c>
      <c r="B4" s="44"/>
      <c r="C4" s="44"/>
      <c r="D4" s="44"/>
      <c r="E4" s="44"/>
      <c r="F4" s="44"/>
      <c r="G4" s="44"/>
      <c r="H4" s="44"/>
      <c r="I4" s="45"/>
    </row>
    <row r="5" spans="1:9" s="35" customFormat="1" ht="6" customHeight="1">
      <c r="A5" s="122" t="s">
        <v>87</v>
      </c>
      <c r="B5" s="46"/>
      <c r="C5" s="47"/>
      <c r="D5" s="48"/>
      <c r="E5" s="49"/>
      <c r="F5" s="46"/>
      <c r="G5" s="49"/>
      <c r="H5" s="49"/>
      <c r="I5" s="50"/>
    </row>
    <row r="6" spans="1:9" s="35" customFormat="1" ht="14.25" customHeight="1">
      <c r="A6" s="123"/>
      <c r="B6" s="125" t="s">
        <v>88</v>
      </c>
      <c r="C6" s="127" t="s">
        <v>89</v>
      </c>
      <c r="D6" s="128"/>
      <c r="E6" s="129"/>
      <c r="F6" s="130" t="s">
        <v>90</v>
      </c>
      <c r="G6" s="132" t="s">
        <v>91</v>
      </c>
      <c r="H6" s="134" t="s">
        <v>92</v>
      </c>
      <c r="I6" s="51"/>
    </row>
    <row r="7" spans="1:9" s="35" customFormat="1" ht="36.75" customHeight="1">
      <c r="A7" s="124"/>
      <c r="B7" s="126"/>
      <c r="C7" s="52" t="s">
        <v>93</v>
      </c>
      <c r="D7" s="52" t="s">
        <v>94</v>
      </c>
      <c r="E7" s="52" t="s">
        <v>95</v>
      </c>
      <c r="F7" s="131"/>
      <c r="G7" s="133"/>
      <c r="H7" s="135"/>
      <c r="I7" s="53"/>
    </row>
    <row r="8" spans="1:9" s="56" customFormat="1" ht="11.25">
      <c r="A8" s="54"/>
      <c r="B8" s="55"/>
      <c r="C8" s="55"/>
      <c r="D8" s="55"/>
      <c r="E8" s="55"/>
      <c r="F8" s="55"/>
      <c r="G8" s="55"/>
      <c r="H8" s="55"/>
      <c r="I8" s="34"/>
    </row>
    <row r="9" spans="1:9" s="56" customFormat="1" ht="13.5">
      <c r="A9" s="57" t="s">
        <v>96</v>
      </c>
      <c r="B9" s="55"/>
      <c r="C9" s="55"/>
      <c r="D9" s="55"/>
      <c r="E9" s="55"/>
      <c r="F9" s="55"/>
      <c r="G9" s="55"/>
      <c r="H9" s="55"/>
      <c r="I9" s="34"/>
    </row>
    <row r="10" spans="1:24" s="56" customFormat="1" ht="11.25" customHeight="1">
      <c r="A10" s="58" t="s">
        <v>97</v>
      </c>
      <c r="B10" s="59">
        <f aca="true" t="shared" si="0" ref="B10:G10">SUM(B11:B15)</f>
        <v>3092355.378</v>
      </c>
      <c r="C10" s="59">
        <f t="shared" si="0"/>
        <v>2735814.7088499996</v>
      </c>
      <c r="D10" s="59">
        <f t="shared" si="0"/>
        <v>298558.24559</v>
      </c>
      <c r="E10" s="59">
        <f t="shared" si="0"/>
        <v>3034372.95444</v>
      </c>
      <c r="F10" s="59">
        <f t="shared" si="0"/>
        <v>57982.42355999997</v>
      </c>
      <c r="G10" s="59">
        <f t="shared" si="0"/>
        <v>356540.66915000003</v>
      </c>
      <c r="H10" s="60">
        <f aca="true" t="shared" si="1" ref="H10:H15">E10/B10*100</f>
        <v>98.1249754160694</v>
      </c>
      <c r="I10" s="61"/>
      <c r="J10" s="62"/>
      <c r="K10" s="62"/>
      <c r="L10" s="62"/>
      <c r="M10" s="62"/>
      <c r="N10" s="62"/>
      <c r="O10" s="62"/>
      <c r="P10" s="62"/>
      <c r="Q10" s="62"/>
      <c r="R10" s="62"/>
      <c r="S10" s="62"/>
      <c r="T10" s="62"/>
      <c r="U10" s="62"/>
      <c r="V10" s="62"/>
      <c r="W10" s="62"/>
      <c r="X10" s="62"/>
    </row>
    <row r="11" spans="1:9" s="56" customFormat="1" ht="11.25" customHeight="1">
      <c r="A11" s="63" t="s">
        <v>98</v>
      </c>
      <c r="B11" s="64">
        <f>'[2]as of Mar_all banks'!B58</f>
        <v>809551</v>
      </c>
      <c r="C11" s="64">
        <f>'[2]as of Mar_all banks'!C58</f>
        <v>690745.60769</v>
      </c>
      <c r="D11" s="64">
        <f>'[2]as of Mar_all banks'!D58</f>
        <v>80023.91175000004</v>
      </c>
      <c r="E11" s="65">
        <f>SUM(C11:D11)</f>
        <v>770769.5194400001</v>
      </c>
      <c r="F11" s="65">
        <f>B11-E11</f>
        <v>38781.48055999994</v>
      </c>
      <c r="G11" s="65">
        <f>B11-C11</f>
        <v>118805.39231000002</v>
      </c>
      <c r="H11" s="66">
        <f t="shared" si="1"/>
        <v>95.20950742325067</v>
      </c>
      <c r="I11" s="67"/>
    </row>
    <row r="12" spans="1:9" s="56" customFormat="1" ht="11.25" customHeight="1">
      <c r="A12" s="68" t="s">
        <v>99</v>
      </c>
      <c r="B12" s="64">
        <f>'[2]as of Mar_all banks'!B59</f>
        <v>57311</v>
      </c>
      <c r="C12" s="64">
        <f>'[2]as of Mar_all banks'!C59</f>
        <v>37804.48967</v>
      </c>
      <c r="D12" s="64">
        <f>'[2]as of Mar_all banks'!D59</f>
        <v>1223.77444</v>
      </c>
      <c r="E12" s="65">
        <f>SUM(C12:D12)</f>
        <v>39028.264110000004</v>
      </c>
      <c r="F12" s="65">
        <f>B12-E12</f>
        <v>18282.735889999996</v>
      </c>
      <c r="G12" s="65">
        <f>B12-C12</f>
        <v>19506.510329999997</v>
      </c>
      <c r="H12" s="66">
        <f t="shared" si="1"/>
        <v>68.09908064769417</v>
      </c>
      <c r="I12" s="67"/>
    </row>
    <row r="13" spans="1:9" s="56" customFormat="1" ht="11.25" customHeight="1">
      <c r="A13" s="63" t="s">
        <v>100</v>
      </c>
      <c r="B13" s="64">
        <f>'[2]as of Mar_all banks'!B60</f>
        <v>107293.378</v>
      </c>
      <c r="C13" s="64">
        <f>'[2]as of Mar_all banks'!C60</f>
        <v>91898.59179</v>
      </c>
      <c r="D13" s="64">
        <f>'[2]as of Mar_all banks'!D60</f>
        <v>14477.873</v>
      </c>
      <c r="E13" s="65">
        <f>SUM(C13:D13)</f>
        <v>106376.46479</v>
      </c>
      <c r="F13" s="65">
        <f>B13-E13</f>
        <v>916.9132099999988</v>
      </c>
      <c r="G13" s="65">
        <f>B13-C13</f>
        <v>15394.786209999991</v>
      </c>
      <c r="H13" s="66">
        <f t="shared" si="1"/>
        <v>99.14541491088109</v>
      </c>
      <c r="I13" s="67"/>
    </row>
    <row r="14" spans="1:9" s="56" customFormat="1" ht="11.25" customHeight="1">
      <c r="A14" s="63" t="s">
        <v>101</v>
      </c>
      <c r="B14" s="64">
        <f>'[2]as of Mar_all banks'!B61</f>
        <v>2080035</v>
      </c>
      <c r="C14" s="64">
        <f>'[2]as of Mar_all banks'!C61</f>
        <v>1880832.6158</v>
      </c>
      <c r="D14" s="64">
        <f>'[2]as of Mar_all banks'!D61</f>
        <v>199201.9326</v>
      </c>
      <c r="E14" s="65">
        <f>SUM(C14:D14)</f>
        <v>2080034.5484</v>
      </c>
      <c r="F14" s="65">
        <f>B14-E14</f>
        <v>0.4516000000294298</v>
      </c>
      <c r="G14" s="65">
        <f>B14-C14</f>
        <v>199202.38419999997</v>
      </c>
      <c r="H14" s="66">
        <f t="shared" si="1"/>
        <v>99.99997828882687</v>
      </c>
      <c r="I14" s="67"/>
    </row>
    <row r="15" spans="1:9" s="56" customFormat="1" ht="11.25" customHeight="1">
      <c r="A15" s="63" t="s">
        <v>102</v>
      </c>
      <c r="B15" s="64">
        <f>'[2]as of Mar_all banks'!B62</f>
        <v>38165</v>
      </c>
      <c r="C15" s="64">
        <f>'[2]as of Mar_all banks'!C62</f>
        <v>34533.4039</v>
      </c>
      <c r="D15" s="64">
        <f>'[2]as of Mar_all banks'!D62</f>
        <v>3630.7538</v>
      </c>
      <c r="E15" s="65">
        <f>SUM(C15:D15)</f>
        <v>38164.157699999996</v>
      </c>
      <c r="F15" s="65">
        <f>B15-E15</f>
        <v>0.8423000000038883</v>
      </c>
      <c r="G15" s="65">
        <f>B15-C15</f>
        <v>3631.5961000000025</v>
      </c>
      <c r="H15" s="66">
        <f t="shared" si="1"/>
        <v>99.9977930040613</v>
      </c>
      <c r="I15" s="67"/>
    </row>
    <row r="16" spans="2:9" s="56" customFormat="1" ht="11.25" customHeight="1">
      <c r="B16" s="69"/>
      <c r="C16" s="69"/>
      <c r="D16" s="69"/>
      <c r="E16" s="69"/>
      <c r="F16" s="69"/>
      <c r="G16" s="69"/>
      <c r="H16" s="60"/>
      <c r="I16" s="61"/>
    </row>
    <row r="17" spans="1:9" s="56" customFormat="1" ht="11.25" customHeight="1">
      <c r="A17" s="58" t="s">
        <v>103</v>
      </c>
      <c r="B17" s="64">
        <f>'[2]as of Mar_all banks'!B65</f>
        <v>3139315.9</v>
      </c>
      <c r="C17" s="64">
        <f>'[2]as of Mar_all banks'!C65</f>
        <v>1156726.85547</v>
      </c>
      <c r="D17" s="64">
        <f>'[2]as of Mar_all banks'!D65</f>
        <v>148328.74755</v>
      </c>
      <c r="E17" s="65">
        <f>SUM(C17:D17)</f>
        <v>1305055.60302</v>
      </c>
      <c r="F17" s="65">
        <f>B17-E17</f>
        <v>1834260.2969799999</v>
      </c>
      <c r="G17" s="65">
        <f>B17-C17</f>
        <v>1982589.0445299998</v>
      </c>
      <c r="H17" s="66">
        <f>E17/B17*100</f>
        <v>41.57133734199862</v>
      </c>
      <c r="I17" s="67"/>
    </row>
    <row r="18" spans="1:9" s="56" customFormat="1" ht="11.25" customHeight="1">
      <c r="A18" s="63"/>
      <c r="B18" s="70"/>
      <c r="C18" s="70"/>
      <c r="D18" s="70"/>
      <c r="E18" s="69"/>
      <c r="F18" s="69"/>
      <c r="G18" s="69"/>
      <c r="H18" s="60"/>
      <c r="I18" s="61"/>
    </row>
    <row r="19" spans="1:9" s="56" customFormat="1" ht="11.25" customHeight="1">
      <c r="A19" s="58" t="s">
        <v>104</v>
      </c>
      <c r="B19" s="64">
        <f>'[2]as of Mar_all banks'!B68</f>
        <v>103239.916</v>
      </c>
      <c r="C19" s="64">
        <f>'[2]as of Mar_all banks'!C68</f>
        <v>87634.44322</v>
      </c>
      <c r="D19" s="64">
        <f>'[2]as of Mar_all banks'!D68</f>
        <v>5557.56224</v>
      </c>
      <c r="E19" s="65">
        <f>SUM(C19:D19)</f>
        <v>93192.00546</v>
      </c>
      <c r="F19" s="65">
        <f>B19-E19</f>
        <v>10047.910539999997</v>
      </c>
      <c r="G19" s="65">
        <f>B19-C19</f>
        <v>15605.472779999996</v>
      </c>
      <c r="H19" s="66">
        <f>E19/B19*100</f>
        <v>90.26741697465155</v>
      </c>
      <c r="I19" s="67"/>
    </row>
    <row r="20" spans="1:9" s="56" customFormat="1" ht="11.25" customHeight="1">
      <c r="A20" s="63"/>
      <c r="B20" s="70"/>
      <c r="C20" s="70"/>
      <c r="D20" s="70"/>
      <c r="E20" s="69"/>
      <c r="F20" s="69"/>
      <c r="G20" s="69"/>
      <c r="H20" s="60"/>
      <c r="I20" s="61"/>
    </row>
    <row r="21" spans="1:9" s="56" customFormat="1" ht="11.25" customHeight="1">
      <c r="A21" s="58" t="s">
        <v>105</v>
      </c>
      <c r="B21" s="64">
        <f>'[2]as of Mar_all banks'!B71</f>
        <v>1563107.95</v>
      </c>
      <c r="C21" s="64">
        <f>'[2]as of Mar_all banks'!C71</f>
        <v>1277433.72573</v>
      </c>
      <c r="D21" s="64">
        <f>'[2]as of Mar_all banks'!D71</f>
        <v>167572.87557</v>
      </c>
      <c r="E21" s="65">
        <f>SUM(C21:D21)</f>
        <v>1445006.6013</v>
      </c>
      <c r="F21" s="65">
        <f>B21-E21</f>
        <v>118101.34869999997</v>
      </c>
      <c r="G21" s="65">
        <f>B21-C21</f>
        <v>285674.2242699999</v>
      </c>
      <c r="H21" s="66">
        <f>E21/B21*100</f>
        <v>92.44445345569383</v>
      </c>
      <c r="I21" s="67"/>
    </row>
    <row r="22" spans="1:9" s="56" customFormat="1" ht="11.25" customHeight="1">
      <c r="A22" s="63"/>
      <c r="B22" s="69"/>
      <c r="C22" s="69"/>
      <c r="D22" s="69"/>
      <c r="E22" s="69"/>
      <c r="F22" s="69"/>
      <c r="G22" s="69"/>
      <c r="H22" s="60"/>
      <c r="I22" s="61"/>
    </row>
    <row r="23" spans="1:9" s="56" customFormat="1" ht="11.25" customHeight="1">
      <c r="A23" s="58" t="s">
        <v>106</v>
      </c>
      <c r="B23" s="59">
        <f aca="true" t="shared" si="2" ref="B23:G23">SUM(B24:B31)</f>
        <v>7574563.58726</v>
      </c>
      <c r="C23" s="59">
        <f t="shared" si="2"/>
        <v>5282161.05978</v>
      </c>
      <c r="D23" s="59">
        <f t="shared" si="2"/>
        <v>1003874.1038800001</v>
      </c>
      <c r="E23" s="59">
        <f t="shared" si="2"/>
        <v>6286035.163660001</v>
      </c>
      <c r="F23" s="59">
        <f t="shared" si="2"/>
        <v>1288528.423600001</v>
      </c>
      <c r="G23" s="59">
        <f t="shared" si="2"/>
        <v>2292402.5274800006</v>
      </c>
      <c r="H23" s="60">
        <f aca="true" t="shared" si="3" ref="H23:H29">E23/B23*100</f>
        <v>82.98874372422944</v>
      </c>
      <c r="I23" s="61"/>
    </row>
    <row r="24" spans="1:9" s="56" customFormat="1" ht="11.25" customHeight="1">
      <c r="A24" s="63" t="s">
        <v>107</v>
      </c>
      <c r="B24" s="64">
        <f>'[2]as of Mar_all banks'!B74</f>
        <v>5322378.405260001</v>
      </c>
      <c r="C24" s="64">
        <f>'[2]as of Mar_all banks'!C74</f>
        <v>3963362.3036000007</v>
      </c>
      <c r="D24" s="64">
        <f>'[2]as of Mar_all banks'!D74</f>
        <v>568611.1801500001</v>
      </c>
      <c r="E24" s="65">
        <f aca="true" t="shared" si="4" ref="E24:E29">SUM(C24:D24)</f>
        <v>4531973.483750001</v>
      </c>
      <c r="F24" s="65">
        <f aca="true" t="shared" si="5" ref="F24:F29">B24-E24</f>
        <v>790404.9215100007</v>
      </c>
      <c r="G24" s="65">
        <f aca="true" t="shared" si="6" ref="G24:G29">B24-C24</f>
        <v>1359016.1016600006</v>
      </c>
      <c r="H24" s="66">
        <f t="shared" si="3"/>
        <v>85.14940386935173</v>
      </c>
      <c r="I24" s="67"/>
    </row>
    <row r="25" spans="1:9" s="56" customFormat="1" ht="11.25" customHeight="1">
      <c r="A25" s="63" t="s">
        <v>108</v>
      </c>
      <c r="B25" s="64">
        <f>'[2]as of Mar_all banks'!B75</f>
        <v>11451</v>
      </c>
      <c r="C25" s="64">
        <f>'[2]as of Mar_all banks'!C75</f>
        <v>8692.158029999999</v>
      </c>
      <c r="D25" s="64">
        <f>'[2]as of Mar_all banks'!D75</f>
        <v>2745.2329900000004</v>
      </c>
      <c r="E25" s="65">
        <f t="shared" si="4"/>
        <v>11437.39102</v>
      </c>
      <c r="F25" s="65">
        <f t="shared" si="5"/>
        <v>13.608980000000884</v>
      </c>
      <c r="G25" s="65">
        <f t="shared" si="6"/>
        <v>2758.8419700000013</v>
      </c>
      <c r="H25" s="66">
        <f t="shared" si="3"/>
        <v>99.88115465898174</v>
      </c>
      <c r="I25" s="67"/>
    </row>
    <row r="26" spans="1:9" s="56" customFormat="1" ht="11.25" customHeight="1">
      <c r="A26" s="63" t="s">
        <v>109</v>
      </c>
      <c r="B26" s="64">
        <f>'[2]as of Mar_all banks'!B76</f>
        <v>1806205.374</v>
      </c>
      <c r="C26" s="64">
        <f>'[2]as of Mar_all banks'!C76</f>
        <v>960545.2716699998</v>
      </c>
      <c r="D26" s="64">
        <f>'[2]as of Mar_all banks'!D76</f>
        <v>415452.82875</v>
      </c>
      <c r="E26" s="65">
        <f t="shared" si="4"/>
        <v>1375998.1004199998</v>
      </c>
      <c r="F26" s="65">
        <f t="shared" si="5"/>
        <v>430207.27358000027</v>
      </c>
      <c r="G26" s="65">
        <f t="shared" si="6"/>
        <v>845660.1023300003</v>
      </c>
      <c r="H26" s="66">
        <f t="shared" si="3"/>
        <v>76.18170780727617</v>
      </c>
      <c r="I26" s="67"/>
    </row>
    <row r="27" spans="1:9" s="56" customFormat="1" ht="11.25" customHeight="1">
      <c r="A27" s="63" t="s">
        <v>110</v>
      </c>
      <c r="B27" s="64">
        <f>'[2]as of Mar_all banks'!B77</f>
        <v>96793.021</v>
      </c>
      <c r="C27" s="64">
        <f>'[2]as of Mar_all banks'!C77</f>
        <v>64400.437159999994</v>
      </c>
      <c r="D27" s="64">
        <f>'[2]as of Mar_all banks'!D77</f>
        <v>471.08878000000004</v>
      </c>
      <c r="E27" s="65">
        <f>SUM(C27:D27)</f>
        <v>64871.52593999999</v>
      </c>
      <c r="F27" s="65">
        <f>B27-E27</f>
        <v>31921.49506</v>
      </c>
      <c r="G27" s="65">
        <f>B27-C27</f>
        <v>32392.58384</v>
      </c>
      <c r="H27" s="66">
        <f>E27/B27*100</f>
        <v>67.02087120516674</v>
      </c>
      <c r="I27" s="67"/>
    </row>
    <row r="28" spans="1:9" s="56" customFormat="1" ht="11.25" customHeight="1">
      <c r="A28" s="63" t="s">
        <v>111</v>
      </c>
      <c r="B28" s="64">
        <f>'[2]as of Mar_all banks'!B78</f>
        <v>138003</v>
      </c>
      <c r="C28" s="64">
        <f>'[2]as of Mar_all banks'!C78</f>
        <v>136283.75828</v>
      </c>
      <c r="D28" s="64">
        <f>'[2]as of Mar_all banks'!D78</f>
        <v>1717.96953</v>
      </c>
      <c r="E28" s="65">
        <f t="shared" si="4"/>
        <v>138001.72781</v>
      </c>
      <c r="F28" s="65">
        <f t="shared" si="5"/>
        <v>1.2721899999887682</v>
      </c>
      <c r="G28" s="65">
        <f t="shared" si="6"/>
        <v>1719.241719999991</v>
      </c>
      <c r="H28" s="66">
        <f t="shared" si="3"/>
        <v>99.99907814322879</v>
      </c>
      <c r="I28" s="67"/>
    </row>
    <row r="29" spans="1:9" s="56" customFormat="1" ht="11.25" customHeight="1">
      <c r="A29" s="63" t="s">
        <v>112</v>
      </c>
      <c r="B29" s="64">
        <f>'[2]as of Mar_all banks'!B79</f>
        <v>67868</v>
      </c>
      <c r="C29" s="64">
        <f>'[2]as of Mar_all banks'!C79</f>
        <v>45778.236659999995</v>
      </c>
      <c r="D29" s="64">
        <f>'[2]as of Mar_all banks'!D79</f>
        <v>7805.621889999999</v>
      </c>
      <c r="E29" s="65">
        <f t="shared" si="4"/>
        <v>53583.85855</v>
      </c>
      <c r="F29" s="65">
        <f t="shared" si="5"/>
        <v>14284.141450000003</v>
      </c>
      <c r="G29" s="65">
        <f t="shared" si="6"/>
        <v>22089.763340000005</v>
      </c>
      <c r="H29" s="66">
        <f t="shared" si="3"/>
        <v>78.95305379560322</v>
      </c>
      <c r="I29" s="67"/>
    </row>
    <row r="30" spans="1:9" s="56" customFormat="1" ht="11.25" customHeight="1">
      <c r="A30" s="63" t="s">
        <v>113</v>
      </c>
      <c r="B30" s="64">
        <f>'[2]as of Mar_all banks'!B80</f>
        <v>63415.227</v>
      </c>
      <c r="C30" s="64">
        <f>'[2]as of Mar_all banks'!C80</f>
        <v>60814.260429999995</v>
      </c>
      <c r="D30" s="64">
        <f>'[2]as of Mar_all banks'!D80</f>
        <v>1060.95552</v>
      </c>
      <c r="E30" s="65">
        <f>SUM(C30:D30)</f>
        <v>61875.21595</v>
      </c>
      <c r="F30" s="65">
        <f>B30-E30</f>
        <v>1540.011050000001</v>
      </c>
      <c r="G30" s="65">
        <f>B30-C30</f>
        <v>2600.966570000004</v>
      </c>
      <c r="H30" s="66">
        <f>E30/B30*100</f>
        <v>97.57154373980242</v>
      </c>
      <c r="I30" s="67"/>
    </row>
    <row r="31" spans="1:9" s="56" customFormat="1" ht="11.25" customHeight="1">
      <c r="A31" s="63" t="s">
        <v>114</v>
      </c>
      <c r="B31" s="64">
        <f>'[2]as of Mar_all banks'!B81</f>
        <v>68449.56</v>
      </c>
      <c r="C31" s="64">
        <f>'[2]as of Mar_all banks'!C81</f>
        <v>42284.633949999996</v>
      </c>
      <c r="D31" s="64">
        <f>'[2]as of Mar_all banks'!D81</f>
        <v>6009.226269999999</v>
      </c>
      <c r="E31" s="65">
        <f>SUM(C31:D31)</f>
        <v>48293.860219999995</v>
      </c>
      <c r="F31" s="65">
        <f>B31-E31</f>
        <v>20155.699780000003</v>
      </c>
      <c r="G31" s="65">
        <f>B31-C31</f>
        <v>26164.926050000002</v>
      </c>
      <c r="H31" s="66">
        <f>E31/B31*100</f>
        <v>70.55393814072727</v>
      </c>
      <c r="I31" s="67"/>
    </row>
    <row r="32" spans="1:9" s="56" customFormat="1" ht="11.25" customHeight="1">
      <c r="A32" s="63"/>
      <c r="B32" s="69"/>
      <c r="C32" s="69"/>
      <c r="D32" s="69"/>
      <c r="E32" s="69"/>
      <c r="F32" s="69"/>
      <c r="G32" s="69"/>
      <c r="H32" s="60"/>
      <c r="I32" s="61"/>
    </row>
    <row r="33" spans="1:9" s="56" customFormat="1" ht="11.25" customHeight="1">
      <c r="A33" s="58" t="s">
        <v>115</v>
      </c>
      <c r="B33" s="71">
        <f aca="true" t="shared" si="7" ref="B33:G33">+B34+B35</f>
        <v>624803.275</v>
      </c>
      <c r="C33" s="71">
        <f t="shared" si="7"/>
        <v>572662.57539</v>
      </c>
      <c r="D33" s="71">
        <f t="shared" si="7"/>
        <v>8516.25765</v>
      </c>
      <c r="E33" s="71">
        <f t="shared" si="7"/>
        <v>581178.8330399999</v>
      </c>
      <c r="F33" s="71">
        <f t="shared" si="7"/>
        <v>43624.44196000004</v>
      </c>
      <c r="G33" s="71">
        <f t="shared" si="7"/>
        <v>52140.69961000003</v>
      </c>
      <c r="H33" s="60">
        <f>E33/B33*100</f>
        <v>93.01789159795936</v>
      </c>
      <c r="I33" s="61"/>
    </row>
    <row r="34" spans="1:9" s="56" customFormat="1" ht="11.25" customHeight="1">
      <c r="A34" s="63" t="s">
        <v>116</v>
      </c>
      <c r="B34" s="64">
        <f>'[2]as of Mar_all banks'!B84</f>
        <v>618019.02</v>
      </c>
      <c r="C34" s="64">
        <f>'[2]as of Mar_all banks'!C84</f>
        <v>567149.09014</v>
      </c>
      <c r="D34" s="64">
        <f>'[2]as of Mar_all banks'!D84</f>
        <v>8062.07765</v>
      </c>
      <c r="E34" s="65">
        <f>SUM(C34:D34)</f>
        <v>575211.16779</v>
      </c>
      <c r="F34" s="65">
        <f>B34-E34</f>
        <v>42807.85221000004</v>
      </c>
      <c r="G34" s="65">
        <f>B34-C34</f>
        <v>50869.92986000003</v>
      </c>
      <c r="H34" s="66">
        <f>E34/B34*100</f>
        <v>93.07337625142993</v>
      </c>
      <c r="I34" s="67"/>
    </row>
    <row r="35" spans="1:9" s="56" customFormat="1" ht="11.25" customHeight="1">
      <c r="A35" s="63" t="s">
        <v>117</v>
      </c>
      <c r="B35" s="64">
        <f>'[2]as of Mar_all banks'!B85</f>
        <v>6784.255</v>
      </c>
      <c r="C35" s="64">
        <f>'[2]as of Mar_all banks'!C85</f>
        <v>5513.48525</v>
      </c>
      <c r="D35" s="64">
        <f>'[2]as of Mar_all banks'!D85</f>
        <v>454.18</v>
      </c>
      <c r="E35" s="65">
        <f>SUM(C35:D35)</f>
        <v>5967.66525</v>
      </c>
      <c r="F35" s="65">
        <f>B35-E35</f>
        <v>816.5897500000001</v>
      </c>
      <c r="G35" s="65">
        <f>B35-C35</f>
        <v>1270.7697500000004</v>
      </c>
      <c r="H35" s="66">
        <f>E35/B35*100</f>
        <v>87.96345729929078</v>
      </c>
      <c r="I35" s="67"/>
    </row>
    <row r="36" spans="1:9" s="56" customFormat="1" ht="11.25" customHeight="1">
      <c r="A36" s="63"/>
      <c r="B36" s="69"/>
      <c r="C36" s="69"/>
      <c r="D36" s="69"/>
      <c r="E36" s="69"/>
      <c r="F36" s="69"/>
      <c r="G36" s="69"/>
      <c r="H36" s="60"/>
      <c r="I36" s="61"/>
    </row>
    <row r="37" spans="1:9" s="56" customFormat="1" ht="11.25" customHeight="1">
      <c r="A37" s="58" t="s">
        <v>118</v>
      </c>
      <c r="B37" s="71">
        <f aca="true" t="shared" si="8" ref="B37:G37">SUM(B38:B43)</f>
        <v>81713149.82062</v>
      </c>
      <c r="C37" s="71">
        <f t="shared" si="8"/>
        <v>75647693.57123</v>
      </c>
      <c r="D37" s="71">
        <f t="shared" si="8"/>
        <v>3950093.76395</v>
      </c>
      <c r="E37" s="71">
        <f t="shared" si="8"/>
        <v>79597787.33518001</v>
      </c>
      <c r="F37" s="71">
        <f t="shared" si="8"/>
        <v>2115362.485440003</v>
      </c>
      <c r="G37" s="71">
        <f t="shared" si="8"/>
        <v>6065456.24939</v>
      </c>
      <c r="H37" s="60">
        <f aca="true" t="shared" si="9" ref="H37:H43">E37/B37*100</f>
        <v>97.41123369973656</v>
      </c>
      <c r="I37" s="61"/>
    </row>
    <row r="38" spans="1:9" s="56" customFormat="1" ht="11.25" customHeight="1">
      <c r="A38" s="63" t="s">
        <v>119</v>
      </c>
      <c r="B38" s="64">
        <f>'[2]as of Mar_all banks'!B88</f>
        <v>81080630.77062</v>
      </c>
      <c r="C38" s="64">
        <f>'[2]as of Mar_all banks'!C88</f>
        <v>75444281.86764</v>
      </c>
      <c r="D38" s="64">
        <f>'[2]as of Mar_all banks'!D88</f>
        <v>3893369.8640799997</v>
      </c>
      <c r="E38" s="65">
        <f aca="true" t="shared" si="10" ref="E38:E45">SUM(C38:D38)</f>
        <v>79337651.73172</v>
      </c>
      <c r="F38" s="65">
        <f aca="true" t="shared" si="11" ref="F38:F45">B38-E38</f>
        <v>1742979.0389000028</v>
      </c>
      <c r="G38" s="65">
        <f aca="true" t="shared" si="12" ref="G38:G45">B38-C38</f>
        <v>5636348.90298</v>
      </c>
      <c r="H38" s="66">
        <f t="shared" si="9"/>
        <v>97.85031391303436</v>
      </c>
      <c r="I38" s="67"/>
    </row>
    <row r="39" spans="1:9" s="56" customFormat="1" ht="11.25" customHeight="1">
      <c r="A39" s="72" t="s">
        <v>120</v>
      </c>
      <c r="B39" s="64">
        <f>'[2]as of Mar_all banks'!B89</f>
        <v>8300</v>
      </c>
      <c r="C39" s="64">
        <f>'[2]as of Mar_all banks'!C89</f>
        <v>6125.90467</v>
      </c>
      <c r="D39" s="64">
        <f>'[2]as of Mar_all banks'!D89</f>
        <v>471.54783000000003</v>
      </c>
      <c r="E39" s="65">
        <f t="shared" si="10"/>
        <v>6597.4525</v>
      </c>
      <c r="F39" s="65">
        <f t="shared" si="11"/>
        <v>1702.5474999999997</v>
      </c>
      <c r="G39" s="65">
        <f t="shared" si="12"/>
        <v>2174.09533</v>
      </c>
      <c r="H39" s="66">
        <f t="shared" si="9"/>
        <v>79.4873795180723</v>
      </c>
      <c r="I39" s="67"/>
    </row>
    <row r="40" spans="1:9" s="56" customFormat="1" ht="11.25" customHeight="1">
      <c r="A40" s="72" t="s">
        <v>121</v>
      </c>
      <c r="B40" s="64">
        <f>'[2]as of Mar_all banks'!B90</f>
        <v>4116</v>
      </c>
      <c r="C40" s="64">
        <f>'[2]as of Mar_all banks'!C90</f>
        <v>2052.32325</v>
      </c>
      <c r="D40" s="64">
        <f>'[2]as of Mar_all banks'!D90</f>
        <v>1454.0540700000001</v>
      </c>
      <c r="E40" s="65">
        <f t="shared" si="10"/>
        <v>3506.37732</v>
      </c>
      <c r="F40" s="65">
        <f t="shared" si="11"/>
        <v>609.62268</v>
      </c>
      <c r="G40" s="65">
        <f t="shared" si="12"/>
        <v>2063.67675</v>
      </c>
      <c r="H40" s="66">
        <f t="shared" si="9"/>
        <v>85.18895335276969</v>
      </c>
      <c r="I40" s="67"/>
    </row>
    <row r="41" spans="1:9" s="56" customFormat="1" ht="11.25" customHeight="1">
      <c r="A41" s="63" t="s">
        <v>122</v>
      </c>
      <c r="B41" s="64">
        <f>'[2]as of Mar_all banks'!B91</f>
        <v>512885.05</v>
      </c>
      <c r="C41" s="64">
        <f>'[2]as of Mar_all banks'!C91</f>
        <v>154288.50661</v>
      </c>
      <c r="D41" s="64">
        <f>'[2]as of Mar_all banks'!D91</f>
        <v>4760.03203</v>
      </c>
      <c r="E41" s="65">
        <f t="shared" si="10"/>
        <v>159048.53864</v>
      </c>
      <c r="F41" s="65">
        <f t="shared" si="11"/>
        <v>353836.51136</v>
      </c>
      <c r="G41" s="65">
        <f t="shared" si="12"/>
        <v>358596.54339</v>
      </c>
      <c r="H41" s="66">
        <f t="shared" si="9"/>
        <v>31.010562433044207</v>
      </c>
      <c r="I41" s="67"/>
    </row>
    <row r="42" spans="1:9" s="56" customFormat="1" ht="11.25" customHeight="1">
      <c r="A42" s="63" t="s">
        <v>123</v>
      </c>
      <c r="B42" s="64">
        <f>'[2]as of Mar_all banks'!B92</f>
        <v>43662</v>
      </c>
      <c r="C42" s="64">
        <f>'[2]as of Mar_all banks'!C92</f>
        <v>27416.928620000002</v>
      </c>
      <c r="D42" s="64">
        <f>'[2]as of Mar_all banks'!D92</f>
        <v>48.015</v>
      </c>
      <c r="E42" s="65">
        <f>SUM(C42:D42)</f>
        <v>27464.943620000002</v>
      </c>
      <c r="F42" s="65">
        <f>B42-E42</f>
        <v>16197.056379999998</v>
      </c>
      <c r="G42" s="65">
        <f>B42-C42</f>
        <v>16245.071379999998</v>
      </c>
      <c r="H42" s="66">
        <f>E42/B42*100</f>
        <v>62.90353996610325</v>
      </c>
      <c r="I42" s="67"/>
    </row>
    <row r="43" spans="1:9" s="56" customFormat="1" ht="11.25" customHeight="1">
      <c r="A43" s="63" t="s">
        <v>124</v>
      </c>
      <c r="B43" s="64">
        <f>'[2]as of Mar_all banks'!B93</f>
        <v>63556</v>
      </c>
      <c r="C43" s="64">
        <f>'[2]as of Mar_all banks'!C93</f>
        <v>13528.040439999999</v>
      </c>
      <c r="D43" s="64">
        <f>'[2]as of Mar_all banks'!D93</f>
        <v>49990.25094</v>
      </c>
      <c r="E43" s="65">
        <f t="shared" si="10"/>
        <v>63518.291379999995</v>
      </c>
      <c r="F43" s="65">
        <f t="shared" si="11"/>
        <v>37.708620000004885</v>
      </c>
      <c r="G43" s="65">
        <f t="shared" si="12"/>
        <v>50027.95956</v>
      </c>
      <c r="H43" s="66">
        <f t="shared" si="9"/>
        <v>99.94066867014915</v>
      </c>
      <c r="I43" s="67"/>
    </row>
    <row r="44" spans="1:9" s="56" customFormat="1" ht="11.25" customHeight="1">
      <c r="A44" s="63"/>
      <c r="B44" s="65"/>
      <c r="C44" s="65"/>
      <c r="D44" s="65"/>
      <c r="E44" s="65"/>
      <c r="F44" s="65"/>
      <c r="G44" s="65"/>
      <c r="H44" s="66"/>
      <c r="I44" s="67"/>
    </row>
    <row r="45" spans="1:9" s="56" customFormat="1" ht="11.25" customHeight="1">
      <c r="A45" s="58" t="s">
        <v>125</v>
      </c>
      <c r="B45" s="64">
        <f>'[2]as of Mar_all banks'!B95</f>
        <v>11213818.39663</v>
      </c>
      <c r="C45" s="64">
        <f>'[2]as of Mar_all banks'!C95</f>
        <v>9788969.19502</v>
      </c>
      <c r="D45" s="64">
        <f>'[2]as of Mar_all banks'!D95</f>
        <v>718540.57864</v>
      </c>
      <c r="E45" s="65">
        <f t="shared" si="10"/>
        <v>10507509.77366</v>
      </c>
      <c r="F45" s="65">
        <f t="shared" si="11"/>
        <v>706308.6229699999</v>
      </c>
      <c r="G45" s="65">
        <f t="shared" si="12"/>
        <v>1424849.2016100008</v>
      </c>
      <c r="H45" s="66">
        <f>E45/B45*100</f>
        <v>93.70144407562137</v>
      </c>
      <c r="I45" s="67"/>
    </row>
    <row r="46" spans="1:9" s="56" customFormat="1" ht="11.25" customHeight="1">
      <c r="A46" s="73"/>
      <c r="B46" s="69"/>
      <c r="C46" s="69"/>
      <c r="D46" s="69"/>
      <c r="E46" s="69"/>
      <c r="F46" s="69"/>
      <c r="G46" s="69"/>
      <c r="H46" s="60"/>
      <c r="I46" s="61"/>
    </row>
    <row r="47" spans="1:9" s="56" customFormat="1" ht="11.25" customHeight="1">
      <c r="A47" s="58" t="s">
        <v>126</v>
      </c>
      <c r="B47" s="64">
        <f>'[2]as of Mar_all banks'!B98</f>
        <v>355824.042</v>
      </c>
      <c r="C47" s="64">
        <f>'[2]as of Mar_all banks'!C98</f>
        <v>271972.85779000004</v>
      </c>
      <c r="D47" s="64">
        <f>'[2]as of Mar_all banks'!D98</f>
        <v>3467.86094</v>
      </c>
      <c r="E47" s="65">
        <f>SUM(C47:D47)</f>
        <v>275440.71873</v>
      </c>
      <c r="F47" s="65">
        <f>B47-E47</f>
        <v>80383.32327</v>
      </c>
      <c r="G47" s="65">
        <f>B47-C47</f>
        <v>83851.18420999998</v>
      </c>
      <c r="H47" s="66">
        <f>E47/B47*100</f>
        <v>77.409249015838</v>
      </c>
      <c r="I47" s="67"/>
    </row>
    <row r="48" spans="1:9" s="56" customFormat="1" ht="11.25" customHeight="1">
      <c r="A48" s="63"/>
      <c r="B48" s="69"/>
      <c r="C48" s="69"/>
      <c r="D48" s="69"/>
      <c r="E48" s="69"/>
      <c r="F48" s="69"/>
      <c r="G48" s="69"/>
      <c r="H48" s="60"/>
      <c r="I48" s="61"/>
    </row>
    <row r="49" spans="1:9" s="56" customFormat="1" ht="11.25" customHeight="1">
      <c r="A49" s="58" t="s">
        <v>127</v>
      </c>
      <c r="B49" s="71">
        <f aca="true" t="shared" si="13" ref="B49:G49">SUM(B50:B55)</f>
        <v>5649181.8145</v>
      </c>
      <c r="C49" s="71">
        <f t="shared" si="13"/>
        <v>4658634.490789999</v>
      </c>
      <c r="D49" s="71">
        <f t="shared" si="13"/>
        <v>508457.1979099999</v>
      </c>
      <c r="E49" s="71">
        <f t="shared" si="13"/>
        <v>5167091.6887</v>
      </c>
      <c r="F49" s="71">
        <f t="shared" si="13"/>
        <v>482090.1258000002</v>
      </c>
      <c r="G49" s="71">
        <f t="shared" si="13"/>
        <v>990547.3237099996</v>
      </c>
      <c r="H49" s="60">
        <f aca="true" t="shared" si="14" ref="H49:H55">E49/B49*100</f>
        <v>91.46619560796222</v>
      </c>
      <c r="I49" s="61"/>
    </row>
    <row r="50" spans="1:9" s="56" customFormat="1" ht="11.25" customHeight="1">
      <c r="A50" s="63" t="s">
        <v>107</v>
      </c>
      <c r="B50" s="64">
        <f>'[2]as of Mar_all banks'!B101</f>
        <v>4667106.9585</v>
      </c>
      <c r="C50" s="64">
        <f>'[2]as of Mar_all banks'!C101</f>
        <v>3903213.69864</v>
      </c>
      <c r="D50" s="64">
        <f>'[2]as of Mar_all banks'!D101</f>
        <v>441268.2692599999</v>
      </c>
      <c r="E50" s="65">
        <f aca="true" t="shared" si="15" ref="E50:E55">SUM(C50:D50)</f>
        <v>4344481.9679</v>
      </c>
      <c r="F50" s="65">
        <f aca="true" t="shared" si="16" ref="F50:F55">B50-E50</f>
        <v>322624.99060000014</v>
      </c>
      <c r="G50" s="65">
        <f aca="true" t="shared" si="17" ref="G50:G55">B50-C50</f>
        <v>763893.2598599996</v>
      </c>
      <c r="H50" s="66">
        <f t="shared" si="14"/>
        <v>93.08725954924995</v>
      </c>
      <c r="I50" s="67"/>
    </row>
    <row r="51" spans="1:9" s="56" customFormat="1" ht="11.25" customHeight="1">
      <c r="A51" s="63" t="s">
        <v>128</v>
      </c>
      <c r="B51" s="64">
        <f>'[2]as of Mar_all banks'!B102</f>
        <v>407444.541</v>
      </c>
      <c r="C51" s="64">
        <f>'[2]as of Mar_all banks'!C102</f>
        <v>240705.16912</v>
      </c>
      <c r="D51" s="64">
        <f>'[2]as of Mar_all banks'!D102</f>
        <v>34897.18886</v>
      </c>
      <c r="E51" s="65">
        <f t="shared" si="15"/>
        <v>275602.35798000003</v>
      </c>
      <c r="F51" s="65">
        <f t="shared" si="16"/>
        <v>131842.18302</v>
      </c>
      <c r="G51" s="65">
        <f t="shared" si="17"/>
        <v>166739.37188000002</v>
      </c>
      <c r="H51" s="66">
        <f t="shared" si="14"/>
        <v>67.64168622889956</v>
      </c>
      <c r="I51" s="67"/>
    </row>
    <row r="52" spans="1:9" s="56" customFormat="1" ht="11.25" customHeight="1">
      <c r="A52" s="63" t="s">
        <v>129</v>
      </c>
      <c r="B52" s="64">
        <f>'[2]as of Mar_all banks'!B103</f>
        <v>253416.711</v>
      </c>
      <c r="C52" s="64">
        <f>'[2]as of Mar_all banks'!C103</f>
        <v>214318.05679999996</v>
      </c>
      <c r="D52" s="64">
        <f>'[2]as of Mar_all banks'!D103</f>
        <v>20312.76057</v>
      </c>
      <c r="E52" s="65">
        <f t="shared" si="15"/>
        <v>234630.81736999995</v>
      </c>
      <c r="F52" s="65">
        <f t="shared" si="16"/>
        <v>18785.893630000064</v>
      </c>
      <c r="G52" s="65">
        <f t="shared" si="17"/>
        <v>39098.65420000005</v>
      </c>
      <c r="H52" s="66">
        <f t="shared" si="14"/>
        <v>92.58695547114094</v>
      </c>
      <c r="I52" s="67"/>
    </row>
    <row r="53" spans="1:9" s="56" customFormat="1" ht="11.25" customHeight="1">
      <c r="A53" s="63" t="s">
        <v>130</v>
      </c>
      <c r="B53" s="64">
        <f>'[2]as of Mar_all banks'!B104</f>
        <v>258121.769</v>
      </c>
      <c r="C53" s="64">
        <f>'[2]as of Mar_all banks'!C104</f>
        <v>255010.15229</v>
      </c>
      <c r="D53" s="64">
        <f>'[2]as of Mar_all banks'!D104</f>
        <v>3101.12956</v>
      </c>
      <c r="E53" s="65">
        <f t="shared" si="15"/>
        <v>258111.28185</v>
      </c>
      <c r="F53" s="65">
        <f t="shared" si="16"/>
        <v>10.487150000000838</v>
      </c>
      <c r="G53" s="65">
        <f t="shared" si="17"/>
        <v>3111.616710000002</v>
      </c>
      <c r="H53" s="66">
        <f t="shared" si="14"/>
        <v>99.99593713074235</v>
      </c>
      <c r="I53" s="67"/>
    </row>
    <row r="54" spans="1:9" s="56" customFormat="1" ht="11.25" customHeight="1">
      <c r="A54" s="63" t="s">
        <v>131</v>
      </c>
      <c r="B54" s="64">
        <f>'[2]as of Mar_all banks'!B105</f>
        <v>32519.339</v>
      </c>
      <c r="C54" s="64">
        <f>'[2]as of Mar_all banks'!C105</f>
        <v>22100.550339999998</v>
      </c>
      <c r="D54" s="64">
        <f>'[2]as of Mar_all banks'!D105</f>
        <v>1592.40532</v>
      </c>
      <c r="E54" s="65">
        <f t="shared" si="15"/>
        <v>23692.95566</v>
      </c>
      <c r="F54" s="65">
        <f t="shared" si="16"/>
        <v>8826.38334</v>
      </c>
      <c r="G54" s="65">
        <f t="shared" si="17"/>
        <v>10418.788660000002</v>
      </c>
      <c r="H54" s="66">
        <f t="shared" si="14"/>
        <v>72.85804812945305</v>
      </c>
      <c r="I54" s="67"/>
    </row>
    <row r="55" spans="1:9" s="56" customFormat="1" ht="11.25" customHeight="1">
      <c r="A55" s="63" t="s">
        <v>132</v>
      </c>
      <c r="B55" s="64">
        <f>'[2]as of Mar_all banks'!B106</f>
        <v>30572.496</v>
      </c>
      <c r="C55" s="64">
        <f>'[2]as of Mar_all banks'!C106</f>
        <v>23286.863599999997</v>
      </c>
      <c r="D55" s="64">
        <f>'[2]as of Mar_all banks'!D106</f>
        <v>7285.44434</v>
      </c>
      <c r="E55" s="65">
        <f t="shared" si="15"/>
        <v>30572.30794</v>
      </c>
      <c r="F55" s="65">
        <f t="shared" si="16"/>
        <v>0.18806000000040513</v>
      </c>
      <c r="G55" s="65">
        <f t="shared" si="17"/>
        <v>7285.632400000002</v>
      </c>
      <c r="H55" s="66">
        <f t="shared" si="14"/>
        <v>99.99938487194503</v>
      </c>
      <c r="I55" s="67"/>
    </row>
    <row r="56" spans="1:9" s="56" customFormat="1" ht="11.25" customHeight="1">
      <c r="A56" s="63"/>
      <c r="B56" s="69"/>
      <c r="C56" s="69"/>
      <c r="D56" s="69"/>
      <c r="E56" s="69"/>
      <c r="F56" s="69"/>
      <c r="G56" s="69"/>
      <c r="H56" s="60"/>
      <c r="I56" s="61"/>
    </row>
    <row r="57" spans="1:9" s="56" customFormat="1" ht="11.25" customHeight="1">
      <c r="A57" s="58" t="s">
        <v>133</v>
      </c>
      <c r="B57" s="74">
        <f aca="true" t="shared" si="18" ref="B57:G57">SUM(B58:B67)</f>
        <v>10374034.346000014</v>
      </c>
      <c r="C57" s="74">
        <f t="shared" si="18"/>
        <v>6458711.1019800035</v>
      </c>
      <c r="D57" s="74">
        <f t="shared" si="18"/>
        <v>217041.70215999996</v>
      </c>
      <c r="E57" s="74">
        <f t="shared" si="18"/>
        <v>6675752.804140004</v>
      </c>
      <c r="F57" s="74">
        <f t="shared" si="18"/>
        <v>3698281.541860011</v>
      </c>
      <c r="G57" s="74">
        <f t="shared" si="18"/>
        <v>3915323.2440200113</v>
      </c>
      <c r="H57" s="60">
        <f aca="true" t="shared" si="19" ref="H57:H67">E57/B57*100</f>
        <v>64.35059477814453</v>
      </c>
      <c r="I57" s="61"/>
    </row>
    <row r="58" spans="1:9" s="56" customFormat="1" ht="11.25" customHeight="1">
      <c r="A58" s="63" t="s">
        <v>134</v>
      </c>
      <c r="B58" s="64">
        <f>'[2]as of Mar_all banks'!B109</f>
        <v>399618.753030015</v>
      </c>
      <c r="C58" s="64">
        <f>'[2]as of Mar_all banks'!C109</f>
        <v>176662.49215000245</v>
      </c>
      <c r="D58" s="64">
        <f>'[2]as of Mar_all banks'!D109</f>
        <v>17113.69619</v>
      </c>
      <c r="E58" s="65">
        <f aca="true" t="shared" si="20" ref="E58:E67">SUM(C58:D58)</f>
        <v>193776.18834000244</v>
      </c>
      <c r="F58" s="65">
        <f aca="true" t="shared" si="21" ref="F58:F67">B58-E58</f>
        <v>205842.56469001254</v>
      </c>
      <c r="G58" s="65">
        <f aca="true" t="shared" si="22" ref="G58:G67">B58-C58</f>
        <v>222956.26088001253</v>
      </c>
      <c r="H58" s="66">
        <f t="shared" si="19"/>
        <v>48.49026400056058</v>
      </c>
      <c r="I58" s="67"/>
    </row>
    <row r="59" spans="1:9" s="56" customFormat="1" ht="11.25" customHeight="1">
      <c r="A59" s="63" t="s">
        <v>135</v>
      </c>
      <c r="B59" s="64">
        <f>'[2]as of Mar_all banks'!B110</f>
        <v>1298050.738</v>
      </c>
      <c r="C59" s="64">
        <f>'[2]as of Mar_all banks'!C110</f>
        <v>388119.85935</v>
      </c>
      <c r="D59" s="64">
        <f>'[2]as of Mar_all banks'!D110</f>
        <v>11118.62624</v>
      </c>
      <c r="E59" s="65">
        <f t="shared" si="20"/>
        <v>399238.48559</v>
      </c>
      <c r="F59" s="65">
        <f t="shared" si="21"/>
        <v>898812.25241</v>
      </c>
      <c r="G59" s="65">
        <f t="shared" si="22"/>
        <v>909930.8786499999</v>
      </c>
      <c r="H59" s="66">
        <f t="shared" si="19"/>
        <v>30.75677043295977</v>
      </c>
      <c r="I59" s="67"/>
    </row>
    <row r="60" spans="1:9" s="56" customFormat="1" ht="11.25" customHeight="1">
      <c r="A60" s="63" t="s">
        <v>136</v>
      </c>
      <c r="B60" s="64">
        <f>'[2]as of Mar_all banks'!B111</f>
        <v>2250462.117</v>
      </c>
      <c r="C60" s="64">
        <f>'[2]as of Mar_all banks'!C111</f>
        <v>1257480.8817500002</v>
      </c>
      <c r="D60" s="64">
        <f>'[2]as of Mar_all banks'!D111</f>
        <v>119252.77994</v>
      </c>
      <c r="E60" s="65">
        <f t="shared" si="20"/>
        <v>1376733.6616900002</v>
      </c>
      <c r="F60" s="65">
        <f t="shared" si="21"/>
        <v>873728.4553099999</v>
      </c>
      <c r="G60" s="65">
        <f t="shared" si="22"/>
        <v>992981.2352499999</v>
      </c>
      <c r="H60" s="66">
        <f t="shared" si="19"/>
        <v>61.175598171155535</v>
      </c>
      <c r="I60" s="67"/>
    </row>
    <row r="61" spans="1:9" s="56" customFormat="1" ht="11.25" customHeight="1">
      <c r="A61" s="63" t="s">
        <v>137</v>
      </c>
      <c r="B61" s="64">
        <f>'[2]as of Mar_all banks'!B112</f>
        <v>71010.377</v>
      </c>
      <c r="C61" s="64">
        <f>'[2]as of Mar_all banks'!C112</f>
        <v>60830.92745000001</v>
      </c>
      <c r="D61" s="64">
        <f>'[2]as of Mar_all banks'!D112</f>
        <v>6312.80564</v>
      </c>
      <c r="E61" s="65">
        <f t="shared" si="20"/>
        <v>67143.73309000001</v>
      </c>
      <c r="F61" s="65">
        <f t="shared" si="21"/>
        <v>3866.6439099999843</v>
      </c>
      <c r="G61" s="65">
        <f t="shared" si="22"/>
        <v>10179.449549999983</v>
      </c>
      <c r="H61" s="66">
        <f t="shared" si="19"/>
        <v>94.55481850209023</v>
      </c>
      <c r="I61" s="67"/>
    </row>
    <row r="62" spans="1:9" s="56" customFormat="1" ht="11.25" customHeight="1">
      <c r="A62" s="63" t="s">
        <v>138</v>
      </c>
      <c r="B62" s="64">
        <f>'[2]as of Mar_all banks'!B113</f>
        <v>6106138.49997</v>
      </c>
      <c r="C62" s="64">
        <f>'[2]as of Mar_all banks'!C113</f>
        <v>4360449.391630001</v>
      </c>
      <c r="D62" s="64">
        <f>'[2]as of Mar_all banks'!D113</f>
        <v>50808.54659</v>
      </c>
      <c r="E62" s="65">
        <f t="shared" si="20"/>
        <v>4411257.938220002</v>
      </c>
      <c r="F62" s="65">
        <f t="shared" si="21"/>
        <v>1694880.5617499985</v>
      </c>
      <c r="G62" s="65">
        <f t="shared" si="22"/>
        <v>1745689.1083399989</v>
      </c>
      <c r="H62" s="66">
        <f t="shared" si="19"/>
        <v>72.2430049407113</v>
      </c>
      <c r="I62" s="67"/>
    </row>
    <row r="63" spans="1:9" s="56" customFormat="1" ht="11.25" customHeight="1">
      <c r="A63" s="63" t="s">
        <v>139</v>
      </c>
      <c r="B63" s="64">
        <f>'[2]as of Mar_all banks'!B114</f>
        <v>4419</v>
      </c>
      <c r="C63" s="64">
        <f>'[2]as of Mar_all banks'!C114</f>
        <v>3818.092</v>
      </c>
      <c r="D63" s="64">
        <f>'[2]as of Mar_all banks'!D114</f>
        <v>260.79995</v>
      </c>
      <c r="E63" s="65">
        <f t="shared" si="20"/>
        <v>4078.89195</v>
      </c>
      <c r="F63" s="65">
        <f t="shared" si="21"/>
        <v>340.1080499999998</v>
      </c>
      <c r="G63" s="65">
        <f t="shared" si="22"/>
        <v>600.9079999999999</v>
      </c>
      <c r="H63" s="66">
        <f t="shared" si="19"/>
        <v>92.30350644942294</v>
      </c>
      <c r="I63" s="67"/>
    </row>
    <row r="64" spans="1:9" s="56" customFormat="1" ht="11.25" customHeight="1">
      <c r="A64" s="63" t="s">
        <v>140</v>
      </c>
      <c r="B64" s="64">
        <f>'[2]as of Mar_all banks'!B115</f>
        <v>75092.95199999999</v>
      </c>
      <c r="C64" s="64">
        <f>'[2]as of Mar_all banks'!C115</f>
        <v>52967.75542</v>
      </c>
      <c r="D64" s="64">
        <f>'[2]as of Mar_all banks'!D115</f>
        <v>4685.54783</v>
      </c>
      <c r="E64" s="65">
        <f t="shared" si="20"/>
        <v>57653.303250000004</v>
      </c>
      <c r="F64" s="65">
        <f t="shared" si="21"/>
        <v>17439.648749999986</v>
      </c>
      <c r="G64" s="65">
        <f t="shared" si="22"/>
        <v>22125.19657999999</v>
      </c>
      <c r="H64" s="66">
        <f t="shared" si="19"/>
        <v>76.77591799826968</v>
      </c>
      <c r="I64" s="67"/>
    </row>
    <row r="65" spans="1:9" s="56" customFormat="1" ht="11.25" customHeight="1">
      <c r="A65" s="63" t="s">
        <v>141</v>
      </c>
      <c r="B65" s="64">
        <f>'[2]as of Mar_all banks'!B116</f>
        <v>11119</v>
      </c>
      <c r="C65" s="64">
        <f>'[2]as of Mar_all banks'!C116</f>
        <v>10966.18457</v>
      </c>
      <c r="D65" s="64">
        <f>'[2]as of Mar_all banks'!D116</f>
        <v>152.06527</v>
      </c>
      <c r="E65" s="65">
        <f t="shared" si="20"/>
        <v>11118.249839999999</v>
      </c>
      <c r="F65" s="65">
        <f t="shared" si="21"/>
        <v>0.750160000001415</v>
      </c>
      <c r="G65" s="65">
        <f t="shared" si="22"/>
        <v>152.81543000000056</v>
      </c>
      <c r="H65" s="66">
        <f t="shared" si="19"/>
        <v>99.9932533501214</v>
      </c>
      <c r="I65" s="67"/>
    </row>
    <row r="66" spans="1:9" s="56" customFormat="1" ht="11.25" customHeight="1">
      <c r="A66" s="72" t="s">
        <v>142</v>
      </c>
      <c r="B66" s="64">
        <f>'[2]as of Mar_all banks'!B117</f>
        <v>10839</v>
      </c>
      <c r="C66" s="64">
        <f>'[2]as of Mar_all banks'!C117</f>
        <v>6779.46316</v>
      </c>
      <c r="D66" s="64">
        <f>'[2]as of Mar_all banks'!D117</f>
        <v>938.24015</v>
      </c>
      <c r="E66" s="65">
        <f t="shared" si="20"/>
        <v>7717.70331</v>
      </c>
      <c r="F66" s="65">
        <f t="shared" si="21"/>
        <v>3121.29669</v>
      </c>
      <c r="G66" s="65">
        <f t="shared" si="22"/>
        <v>4059.5368399999998</v>
      </c>
      <c r="H66" s="66">
        <f t="shared" si="19"/>
        <v>71.20309355106559</v>
      </c>
      <c r="I66" s="67"/>
    </row>
    <row r="67" spans="1:9" s="56" customFormat="1" ht="11.25" customHeight="1">
      <c r="A67" s="63" t="s">
        <v>143</v>
      </c>
      <c r="B67" s="64">
        <f>'[2]as of Mar_all banks'!B118</f>
        <v>147283.909</v>
      </c>
      <c r="C67" s="64">
        <f>'[2]as of Mar_all banks'!C118</f>
        <v>140636.0545</v>
      </c>
      <c r="D67" s="64">
        <f>'[2]as of Mar_all banks'!D118</f>
        <v>6398.59436</v>
      </c>
      <c r="E67" s="65">
        <f t="shared" si="20"/>
        <v>147034.64886</v>
      </c>
      <c r="F67" s="65">
        <f t="shared" si="21"/>
        <v>249.2601400000276</v>
      </c>
      <c r="G67" s="65">
        <f t="shared" si="22"/>
        <v>6647.854500000016</v>
      </c>
      <c r="H67" s="66">
        <f t="shared" si="19"/>
        <v>99.83076213709128</v>
      </c>
      <c r="I67" s="67"/>
    </row>
    <row r="68" spans="1:9" s="56" customFormat="1" ht="11.25" customHeight="1">
      <c r="A68" s="63"/>
      <c r="B68" s="69"/>
      <c r="C68" s="69"/>
      <c r="D68" s="69"/>
      <c r="E68" s="69"/>
      <c r="F68" s="69"/>
      <c r="G68" s="69"/>
      <c r="H68" s="60"/>
      <c r="I68" s="61"/>
    </row>
    <row r="69" spans="1:9" s="56" customFormat="1" ht="11.25" customHeight="1">
      <c r="A69" s="58" t="s">
        <v>144</v>
      </c>
      <c r="B69" s="71">
        <f aca="true" t="shared" si="23" ref="B69:G69">SUM(B70:B73)</f>
        <v>3136214.465</v>
      </c>
      <c r="C69" s="71">
        <f t="shared" si="23"/>
        <v>2067799.7274800004</v>
      </c>
      <c r="D69" s="71">
        <f t="shared" si="23"/>
        <v>537797.60671</v>
      </c>
      <c r="E69" s="71">
        <f t="shared" si="23"/>
        <v>2605597.33419</v>
      </c>
      <c r="F69" s="71">
        <f t="shared" si="23"/>
        <v>530617.1308099994</v>
      </c>
      <c r="G69" s="71">
        <f t="shared" si="23"/>
        <v>1068414.7375199995</v>
      </c>
      <c r="H69" s="60">
        <f>E69/B69*100</f>
        <v>83.08096793979935</v>
      </c>
      <c r="I69" s="61"/>
    </row>
    <row r="70" spans="1:9" s="56" customFormat="1" ht="11.25" customHeight="1">
      <c r="A70" s="63" t="s">
        <v>107</v>
      </c>
      <c r="B70" s="64">
        <f>'[2]as of Mar_all banks'!B121</f>
        <v>3116680.465</v>
      </c>
      <c r="C70" s="64">
        <f>'[2]as of Mar_all banks'!C121</f>
        <v>2051477.0823100002</v>
      </c>
      <c r="D70" s="64">
        <f>'[2]as of Mar_all banks'!D121</f>
        <v>536248.69967</v>
      </c>
      <c r="E70" s="65">
        <f>SUM(C70:D70)</f>
        <v>2587725.7819800004</v>
      </c>
      <c r="F70" s="65">
        <f>B70-E70</f>
        <v>528954.6830199994</v>
      </c>
      <c r="G70" s="65">
        <f>B70-C70</f>
        <v>1065203.3826899996</v>
      </c>
      <c r="H70" s="66">
        <f>E70/B70*100</f>
        <v>83.0282671271532</v>
      </c>
      <c r="I70" s="67"/>
    </row>
    <row r="71" spans="1:9" s="56" customFormat="1" ht="11.25" customHeight="1">
      <c r="A71" s="63" t="s">
        <v>145</v>
      </c>
      <c r="B71" s="64">
        <f>'[2]as of Mar_all banks'!B122</f>
        <v>11054</v>
      </c>
      <c r="C71" s="64">
        <f>'[2]as of Mar_all banks'!C122</f>
        <v>9728.90335</v>
      </c>
      <c r="D71" s="64">
        <f>'[2]as of Mar_all banks'!D122</f>
        <v>1324.98324</v>
      </c>
      <c r="E71" s="65">
        <f>SUM(C71:D71)</f>
        <v>11053.88659</v>
      </c>
      <c r="F71" s="65">
        <f>B71-E71</f>
        <v>0.11340999999993073</v>
      </c>
      <c r="G71" s="65">
        <f>B71-C71</f>
        <v>1325.0966499999995</v>
      </c>
      <c r="H71" s="66">
        <f>E71/B71*100</f>
        <v>99.99897403654786</v>
      </c>
      <c r="I71" s="67"/>
    </row>
    <row r="72" spans="1:9" s="56" customFormat="1" ht="11.25" customHeight="1">
      <c r="A72" s="63" t="s">
        <v>146</v>
      </c>
      <c r="B72" s="64">
        <f>'[2]as of Mar_all banks'!B123</f>
        <v>1760</v>
      </c>
      <c r="C72" s="64">
        <f>'[2]as of Mar_all banks'!C123</f>
        <v>1727.96335</v>
      </c>
      <c r="D72" s="64">
        <f>'[2]as of Mar_all banks'!D123</f>
        <v>30.48305</v>
      </c>
      <c r="E72" s="65">
        <f>SUM(C72:D72)</f>
        <v>1758.4464</v>
      </c>
      <c r="F72" s="65">
        <f>B72-E72</f>
        <v>1.5535999999999603</v>
      </c>
      <c r="G72" s="65">
        <f>B72-C72</f>
        <v>32.03665000000001</v>
      </c>
      <c r="H72" s="66">
        <f>E72/B72*100</f>
        <v>99.91172727272728</v>
      </c>
      <c r="I72" s="67"/>
    </row>
    <row r="73" spans="1:9" s="56" customFormat="1" ht="11.25" customHeight="1">
      <c r="A73" s="63" t="s">
        <v>147</v>
      </c>
      <c r="B73" s="64">
        <f>'[2]as of Mar_all banks'!B124</f>
        <v>6720</v>
      </c>
      <c r="C73" s="64">
        <f>'[2]as of Mar_all banks'!C124</f>
        <v>4865.778469999999</v>
      </c>
      <c r="D73" s="64">
        <f>'[2]as of Mar_all banks'!D124</f>
        <v>193.44075</v>
      </c>
      <c r="E73" s="65">
        <f>SUM(C73:D73)</f>
        <v>5059.219219999999</v>
      </c>
      <c r="F73" s="65">
        <f>B73-E73</f>
        <v>1660.780780000001</v>
      </c>
      <c r="G73" s="65">
        <f>B73-C73</f>
        <v>1854.2215300000007</v>
      </c>
      <c r="H73" s="66">
        <f>E73/B73*100</f>
        <v>75.28600029761904</v>
      </c>
      <c r="I73" s="67"/>
    </row>
    <row r="74" spans="1:9" s="56" customFormat="1" ht="11.25" customHeight="1">
      <c r="A74" s="63"/>
      <c r="B74" s="69"/>
      <c r="C74" s="69"/>
      <c r="D74" s="69"/>
      <c r="E74" s="69"/>
      <c r="F74" s="69"/>
      <c r="G74" s="69"/>
      <c r="H74" s="60"/>
      <c r="I74" s="61"/>
    </row>
    <row r="75" spans="1:9" s="56" customFormat="1" ht="11.25" customHeight="1">
      <c r="A75" s="58" t="s">
        <v>148</v>
      </c>
      <c r="B75" s="71">
        <f aca="true" t="shared" si="24" ref="B75:G75">SUM(B76:B78)</f>
        <v>13918992.450919999</v>
      </c>
      <c r="C75" s="71">
        <f t="shared" si="24"/>
        <v>11288548.094909998</v>
      </c>
      <c r="D75" s="71">
        <f t="shared" si="24"/>
        <v>1405542.8174000003</v>
      </c>
      <c r="E75" s="71">
        <f t="shared" si="24"/>
        <v>12694090.912309999</v>
      </c>
      <c r="F75" s="71">
        <f t="shared" si="24"/>
        <v>1224901.5386100004</v>
      </c>
      <c r="G75" s="71">
        <f t="shared" si="24"/>
        <v>2630444.35601</v>
      </c>
      <c r="H75" s="60">
        <f>E75/B75*100</f>
        <v>91.19978300922897</v>
      </c>
      <c r="I75" s="61"/>
    </row>
    <row r="76" spans="1:9" s="56" customFormat="1" ht="11.25" customHeight="1">
      <c r="A76" s="63" t="s">
        <v>149</v>
      </c>
      <c r="B76" s="64">
        <f>'[2]as of Mar_all banks'!B127</f>
        <v>13608788.506919999</v>
      </c>
      <c r="C76" s="64">
        <f>'[2]as of Mar_all banks'!C127</f>
        <v>11117193.035829999</v>
      </c>
      <c r="D76" s="64">
        <f>'[2]as of Mar_all banks'!D127</f>
        <v>1337408.8747900003</v>
      </c>
      <c r="E76" s="65">
        <f>SUM(C76:D76)</f>
        <v>12454601.910619998</v>
      </c>
      <c r="F76" s="65">
        <f>B76-E76</f>
        <v>1154186.5963000003</v>
      </c>
      <c r="G76" s="65">
        <f>B76-C76</f>
        <v>2491595.47109</v>
      </c>
      <c r="H76" s="66">
        <f>E76/B76*100</f>
        <v>91.51881450936575</v>
      </c>
      <c r="I76" s="67"/>
    </row>
    <row r="77" spans="1:9" s="56" customFormat="1" ht="11.25" customHeight="1">
      <c r="A77" s="63" t="s">
        <v>150</v>
      </c>
      <c r="B77" s="64">
        <f>'[2]as of Mar_all banks'!B128</f>
        <v>101289</v>
      </c>
      <c r="C77" s="64">
        <f>'[2]as of Mar_all banks'!C128</f>
        <v>86640.84526</v>
      </c>
      <c r="D77" s="64">
        <f>'[2]as of Mar_all banks'!D128</f>
        <v>7569.33703</v>
      </c>
      <c r="E77" s="65">
        <f>SUM(C77:D77)</f>
        <v>94210.18229</v>
      </c>
      <c r="F77" s="65">
        <f>B77-E77</f>
        <v>7078.817710000003</v>
      </c>
      <c r="G77" s="65">
        <f>B77-C77</f>
        <v>14648.154739999998</v>
      </c>
      <c r="H77" s="66">
        <f>E77/B77*100</f>
        <v>93.01126705762718</v>
      </c>
      <c r="I77" s="67"/>
    </row>
    <row r="78" spans="1:9" s="56" customFormat="1" ht="11.25" customHeight="1">
      <c r="A78" s="63" t="s">
        <v>151</v>
      </c>
      <c r="B78" s="64">
        <f>'[2]as of Mar_all banks'!B129</f>
        <v>208914.944</v>
      </c>
      <c r="C78" s="64">
        <f>'[2]as of Mar_all banks'!C129</f>
        <v>84714.21381999999</v>
      </c>
      <c r="D78" s="64">
        <f>'[2]as of Mar_all banks'!D129</f>
        <v>60564.605579999996</v>
      </c>
      <c r="E78" s="65">
        <f>SUM(C78:D78)</f>
        <v>145278.81939999998</v>
      </c>
      <c r="F78" s="65">
        <f>B78-E78</f>
        <v>63636.12460000001</v>
      </c>
      <c r="G78" s="65">
        <f>B78-C78</f>
        <v>124200.73018</v>
      </c>
      <c r="H78" s="66">
        <f>E78/B78*100</f>
        <v>69.53969716977258</v>
      </c>
      <c r="I78" s="67"/>
    </row>
    <row r="79" spans="1:9" s="56" customFormat="1" ht="11.25" customHeight="1">
      <c r="A79" s="63"/>
      <c r="B79" s="69"/>
      <c r="C79" s="69"/>
      <c r="D79" s="69"/>
      <c r="E79" s="69"/>
      <c r="F79" s="69"/>
      <c r="G79" s="69"/>
      <c r="H79" s="60"/>
      <c r="I79" s="61"/>
    </row>
    <row r="80" spans="1:9" s="56" customFormat="1" ht="11.25" customHeight="1">
      <c r="A80" s="58" t="s">
        <v>152</v>
      </c>
      <c r="B80" s="71">
        <f>SUM(B81:B84)</f>
        <v>776915.317</v>
      </c>
      <c r="C80" s="71">
        <f>SUM(C81:C84)</f>
        <v>596033.88853</v>
      </c>
      <c r="D80" s="71">
        <f>SUM(D81:D84)</f>
        <v>8343.218379999998</v>
      </c>
      <c r="E80" s="71">
        <f>SUM(E81:E84)</f>
        <v>604377.10691</v>
      </c>
      <c r="F80" s="71">
        <f>SUM(F81:F84)</f>
        <v>172538.21009</v>
      </c>
      <c r="G80" s="71">
        <f>SUM(G81:G84)</f>
        <v>180881.42847</v>
      </c>
      <c r="H80" s="60">
        <f>E80/B80*100</f>
        <v>77.79188975752939</v>
      </c>
      <c r="I80" s="61"/>
    </row>
    <row r="81" spans="1:9" s="56" customFormat="1" ht="11.25" customHeight="1">
      <c r="A81" s="63" t="s">
        <v>119</v>
      </c>
      <c r="B81" s="64">
        <f>'[2]as of Mar_all banks'!B132</f>
        <v>619323.375</v>
      </c>
      <c r="C81" s="64">
        <f>'[2]as of Mar_all banks'!C132</f>
        <v>461808.73585</v>
      </c>
      <c r="D81" s="64">
        <f>'[2]as of Mar_all banks'!D132</f>
        <v>2441.42716</v>
      </c>
      <c r="E81" s="65">
        <f>SUM(C81:D81)</f>
        <v>464250.16301</v>
      </c>
      <c r="F81" s="65">
        <f>B81-E81</f>
        <v>155073.21198999998</v>
      </c>
      <c r="G81" s="65">
        <f>B81-C81</f>
        <v>157514.63915</v>
      </c>
      <c r="H81" s="66">
        <f>E81/B81*100</f>
        <v>74.9608656398606</v>
      </c>
      <c r="I81" s="67"/>
    </row>
    <row r="82" spans="1:9" s="56" customFormat="1" ht="11.25" customHeight="1">
      <c r="A82" s="63" t="s">
        <v>153</v>
      </c>
      <c r="B82" s="64">
        <f>'[2]as of Mar_all banks'!B133</f>
        <v>0</v>
      </c>
      <c r="C82" s="64">
        <f>'[2]as of Mar_all banks'!C133</f>
        <v>0</v>
      </c>
      <c r="D82" s="64">
        <f>'[2]as of Mar_all banks'!D133</f>
        <v>0</v>
      </c>
      <c r="E82" s="65">
        <f>SUM(C82:D82)</f>
        <v>0</v>
      </c>
      <c r="F82" s="65">
        <f>B82-E82</f>
        <v>0</v>
      </c>
      <c r="G82" s="65">
        <f>B82-C82</f>
        <v>0</v>
      </c>
      <c r="H82" s="66"/>
      <c r="I82" s="67"/>
    </row>
    <row r="83" spans="1:9" s="56" customFormat="1" ht="11.25" customHeight="1">
      <c r="A83" s="63" t="s">
        <v>154</v>
      </c>
      <c r="B83" s="64">
        <f>'[2]as of Mar_all banks'!B134</f>
        <v>33192.997</v>
      </c>
      <c r="C83" s="64">
        <f>'[2]as of Mar_all banks'!C134</f>
        <v>18414.6223</v>
      </c>
      <c r="D83" s="64">
        <f>'[2]as of Mar_all banks'!D134</f>
        <v>41.125</v>
      </c>
      <c r="E83" s="65">
        <f>SUM(C83:D83)</f>
        <v>18455.7473</v>
      </c>
      <c r="F83" s="65">
        <f>B83-E83</f>
        <v>14737.249700000004</v>
      </c>
      <c r="G83" s="65">
        <f>B83-C83</f>
        <v>14778.374700000004</v>
      </c>
      <c r="H83" s="66">
        <f>E83/B83*100</f>
        <v>55.60132849709232</v>
      </c>
      <c r="I83" s="67"/>
    </row>
    <row r="84" spans="1:9" s="56" customFormat="1" ht="11.25" customHeight="1">
      <c r="A84" s="63" t="s">
        <v>155</v>
      </c>
      <c r="B84" s="64">
        <f>'[2]as of Mar_all banks'!B135</f>
        <v>124398.945</v>
      </c>
      <c r="C84" s="64">
        <f>'[2]as of Mar_all banks'!C135</f>
        <v>115810.53038000001</v>
      </c>
      <c r="D84" s="64">
        <f>'[2]as of Mar_all banks'!D135</f>
        <v>5860.666219999999</v>
      </c>
      <c r="E84" s="65">
        <f>SUM(C84:D84)</f>
        <v>121671.19660000001</v>
      </c>
      <c r="F84" s="65">
        <f>B84-E84</f>
        <v>2727.7483999999968</v>
      </c>
      <c r="G84" s="65">
        <f>B84-C84</f>
        <v>8588.414619999996</v>
      </c>
      <c r="H84" s="66">
        <f>E84/B84*100</f>
        <v>97.80725760978119</v>
      </c>
      <c r="I84" s="67"/>
    </row>
    <row r="85" spans="1:9" s="56" customFormat="1" ht="11.25" customHeight="1">
      <c r="A85" s="75"/>
      <c r="B85" s="64"/>
      <c r="C85" s="64"/>
      <c r="D85" s="64"/>
      <c r="E85" s="65"/>
      <c r="F85" s="65"/>
      <c r="G85" s="65"/>
      <c r="H85" s="66"/>
      <c r="I85" s="67"/>
    </row>
    <row r="86" spans="1:9" s="56" customFormat="1" ht="11.25" customHeight="1">
      <c r="A86" s="58" t="s">
        <v>156</v>
      </c>
      <c r="B86" s="71">
        <f aca="true" t="shared" si="25" ref="B86:G86">SUM(B87:B93)</f>
        <v>35663982.262669995</v>
      </c>
      <c r="C86" s="71">
        <f t="shared" si="25"/>
        <v>33859628.54624</v>
      </c>
      <c r="D86" s="71">
        <f t="shared" si="25"/>
        <v>1109125.67119</v>
      </c>
      <c r="E86" s="71">
        <f t="shared" si="25"/>
        <v>34968754.21743</v>
      </c>
      <c r="F86" s="71">
        <f t="shared" si="25"/>
        <v>695228.0452399893</v>
      </c>
      <c r="G86" s="71">
        <f t="shared" si="25"/>
        <v>1804353.7164299903</v>
      </c>
      <c r="H86" s="60">
        <f aca="true" t="shared" si="26" ref="H86:H93">E86/B86*100</f>
        <v>98.05061577218285</v>
      </c>
      <c r="I86" s="61"/>
    </row>
    <row r="87" spans="1:9" s="56" customFormat="1" ht="11.25" customHeight="1">
      <c r="A87" s="63" t="s">
        <v>134</v>
      </c>
      <c r="B87" s="64">
        <f>'[2]as of Mar_all banks'!B138</f>
        <v>2049126.2227</v>
      </c>
      <c r="C87" s="64">
        <f>'[2]as of Mar_all banks'!C138</f>
        <v>1797438.7458499998</v>
      </c>
      <c r="D87" s="64">
        <f>'[2]as of Mar_all banks'!D138</f>
        <v>239230.44689</v>
      </c>
      <c r="E87" s="65">
        <f aca="true" t="shared" si="27" ref="E87:E93">SUM(C87:D87)</f>
        <v>2036669.1927399999</v>
      </c>
      <c r="F87" s="65">
        <f aca="true" t="shared" si="28" ref="F87:F93">B87-E87</f>
        <v>12457.029960000189</v>
      </c>
      <c r="G87" s="65">
        <f aca="true" t="shared" si="29" ref="G87:G93">B87-C87</f>
        <v>251687.4768500002</v>
      </c>
      <c r="H87" s="66">
        <f t="shared" si="26"/>
        <v>99.39208088686765</v>
      </c>
      <c r="I87" s="67"/>
    </row>
    <row r="88" spans="1:9" s="56" customFormat="1" ht="11.25" customHeight="1">
      <c r="A88" s="63" t="s">
        <v>157</v>
      </c>
      <c r="B88" s="64">
        <f>'[2]as of Mar_all banks'!B139</f>
        <v>2919061.7056400003</v>
      </c>
      <c r="C88" s="64">
        <f>'[2]as of Mar_all banks'!C139</f>
        <v>2775858.2266999995</v>
      </c>
      <c r="D88" s="64">
        <f>'[2]as of Mar_all banks'!D139</f>
        <v>72520.79424000002</v>
      </c>
      <c r="E88" s="65">
        <f t="shared" si="27"/>
        <v>2848379.0209399997</v>
      </c>
      <c r="F88" s="65">
        <f t="shared" si="28"/>
        <v>70682.68470000057</v>
      </c>
      <c r="G88" s="65">
        <f t="shared" si="29"/>
        <v>143203.47894000076</v>
      </c>
      <c r="H88" s="66">
        <f t="shared" si="26"/>
        <v>97.57858202985457</v>
      </c>
      <c r="I88" s="67"/>
    </row>
    <row r="89" spans="1:9" s="56" customFormat="1" ht="11.25" customHeight="1">
      <c r="A89" s="63" t="s">
        <v>158</v>
      </c>
      <c r="B89" s="64">
        <f>'[2]as of Mar_all banks'!B140</f>
        <v>2369528.787</v>
      </c>
      <c r="C89" s="64">
        <f>'[2]as of Mar_all banks'!C140</f>
        <v>2300398.2654599994</v>
      </c>
      <c r="D89" s="64">
        <f>'[2]as of Mar_all banks'!D140</f>
        <v>36709.433099999995</v>
      </c>
      <c r="E89" s="65">
        <f t="shared" si="27"/>
        <v>2337107.6985599995</v>
      </c>
      <c r="F89" s="65">
        <f t="shared" si="28"/>
        <v>32421.088440000545</v>
      </c>
      <c r="G89" s="65">
        <f t="shared" si="29"/>
        <v>69130.52154000057</v>
      </c>
      <c r="H89" s="66">
        <f t="shared" si="26"/>
        <v>98.6317495437121</v>
      </c>
      <c r="I89" s="67"/>
    </row>
    <row r="90" spans="1:9" s="56" customFormat="1" ht="11.25" customHeight="1">
      <c r="A90" s="63" t="s">
        <v>159</v>
      </c>
      <c r="B90" s="64">
        <f>'[2]as of Mar_all banks'!B141</f>
        <v>55393.39</v>
      </c>
      <c r="C90" s="64">
        <f>'[2]as of Mar_all banks'!C141</f>
        <v>43158.998369999994</v>
      </c>
      <c r="D90" s="64">
        <f>'[2]as of Mar_all banks'!D141</f>
        <v>12233.36906</v>
      </c>
      <c r="E90" s="65">
        <f t="shared" si="27"/>
        <v>55392.36743</v>
      </c>
      <c r="F90" s="65">
        <f t="shared" si="28"/>
        <v>1.0225700000009965</v>
      </c>
      <c r="G90" s="65">
        <f t="shared" si="29"/>
        <v>12234.391630000006</v>
      </c>
      <c r="H90" s="66">
        <f t="shared" si="26"/>
        <v>99.99815398552066</v>
      </c>
      <c r="I90" s="67"/>
    </row>
    <row r="91" spans="1:9" s="56" customFormat="1" ht="11.25" customHeight="1">
      <c r="A91" s="63" t="s">
        <v>160</v>
      </c>
      <c r="B91" s="64">
        <f>'[2]as of Mar_all banks'!B142</f>
        <v>275050.451</v>
      </c>
      <c r="C91" s="64">
        <f>'[2]as of Mar_all banks'!C142</f>
        <v>243325.56381999998</v>
      </c>
      <c r="D91" s="64">
        <f>'[2]as of Mar_all banks'!D142</f>
        <v>22840.23217</v>
      </c>
      <c r="E91" s="65">
        <f t="shared" si="27"/>
        <v>266165.79598999996</v>
      </c>
      <c r="F91" s="65">
        <f t="shared" si="28"/>
        <v>8884.655010000046</v>
      </c>
      <c r="G91" s="65">
        <f t="shared" si="29"/>
        <v>31724.88718000002</v>
      </c>
      <c r="H91" s="66">
        <f t="shared" si="26"/>
        <v>96.76980896497419</v>
      </c>
      <c r="I91" s="67"/>
    </row>
    <row r="92" spans="1:9" s="56" customFormat="1" ht="11.25" customHeight="1">
      <c r="A92" s="63" t="s">
        <v>161</v>
      </c>
      <c r="B92" s="64">
        <f>'[2]as of Mar_all banks'!B143</f>
        <v>27653717.706329998</v>
      </c>
      <c r="C92" s="64">
        <f>'[2]as of Mar_all banks'!C143</f>
        <v>26363651.24212001</v>
      </c>
      <c r="D92" s="64">
        <f>'[2]as of Mar_all banks'!D143</f>
        <v>719308.3279500001</v>
      </c>
      <c r="E92" s="65">
        <f t="shared" si="27"/>
        <v>27082959.57007001</v>
      </c>
      <c r="F92" s="65">
        <f t="shared" si="28"/>
        <v>570758.136259988</v>
      </c>
      <c r="G92" s="65">
        <f t="shared" si="29"/>
        <v>1290066.4642099887</v>
      </c>
      <c r="H92" s="66">
        <f t="shared" si="26"/>
        <v>97.93605278566456</v>
      </c>
      <c r="I92" s="67"/>
    </row>
    <row r="93" spans="1:9" s="56" customFormat="1" ht="11.25" customHeight="1">
      <c r="A93" s="63" t="s">
        <v>162</v>
      </c>
      <c r="B93" s="64">
        <f>'[2]as of Mar_all banks'!B144</f>
        <v>342104</v>
      </c>
      <c r="C93" s="64">
        <f>'[2]as of Mar_all banks'!C144</f>
        <v>335797.50392</v>
      </c>
      <c r="D93" s="64">
        <f>'[2]as of Mar_all banks'!D144</f>
        <v>6283.06778</v>
      </c>
      <c r="E93" s="65">
        <f t="shared" si="27"/>
        <v>342080.5717</v>
      </c>
      <c r="F93" s="65">
        <f t="shared" si="28"/>
        <v>23.428300000028685</v>
      </c>
      <c r="G93" s="65">
        <f t="shared" si="29"/>
        <v>6306.496080000012</v>
      </c>
      <c r="H93" s="66">
        <f t="shared" si="26"/>
        <v>99.99315170240628</v>
      </c>
      <c r="I93" s="67"/>
    </row>
    <row r="94" spans="1:9" s="56" customFormat="1" ht="11.25" customHeight="1">
      <c r="A94" s="63"/>
      <c r="B94" s="69"/>
      <c r="C94" s="69"/>
      <c r="D94" s="69"/>
      <c r="E94" s="69"/>
      <c r="F94" s="69"/>
      <c r="G94" s="69"/>
      <c r="H94" s="60"/>
      <c r="I94" s="61"/>
    </row>
    <row r="95" spans="1:9" s="56" customFormat="1" ht="11.25" customHeight="1">
      <c r="A95" s="58" t="s">
        <v>163</v>
      </c>
      <c r="B95" s="71">
        <f aca="true" t="shared" si="30" ref="B95:G95">SUM(B96:B105)</f>
        <v>3387880.6479999996</v>
      </c>
      <c r="C95" s="71">
        <f t="shared" si="30"/>
        <v>2929486.7686200007</v>
      </c>
      <c r="D95" s="71">
        <f t="shared" si="30"/>
        <v>336020.84601</v>
      </c>
      <c r="E95" s="71">
        <f t="shared" si="30"/>
        <v>3265507.6146299997</v>
      </c>
      <c r="F95" s="71">
        <f t="shared" si="30"/>
        <v>122373.03336999974</v>
      </c>
      <c r="G95" s="71">
        <f t="shared" si="30"/>
        <v>458393.8793799997</v>
      </c>
      <c r="H95" s="60">
        <f aca="true" t="shared" si="31" ref="H95:H105">E95/B95*100</f>
        <v>96.38791781398079</v>
      </c>
      <c r="I95" s="61"/>
    </row>
    <row r="96" spans="1:9" s="56" customFormat="1" ht="11.25" customHeight="1">
      <c r="A96" s="63" t="s">
        <v>107</v>
      </c>
      <c r="B96" s="64">
        <f>'[2]as of Mar_all banks'!B147</f>
        <v>1152674.1199999999</v>
      </c>
      <c r="C96" s="64">
        <f>'[2]as of Mar_all banks'!C147</f>
        <v>1054078.46029</v>
      </c>
      <c r="D96" s="64">
        <f>'[2]as of Mar_all banks'!D147</f>
        <v>89335.03983</v>
      </c>
      <c r="E96" s="65">
        <f aca="true" t="shared" si="32" ref="E96:E105">SUM(C96:D96)</f>
        <v>1143413.50012</v>
      </c>
      <c r="F96" s="65">
        <f aca="true" t="shared" si="33" ref="F96:F105">B96-E96</f>
        <v>9260.619879999897</v>
      </c>
      <c r="G96" s="65">
        <f aca="true" t="shared" si="34" ref="G96:G105">B96-C96</f>
        <v>98595.6597099998</v>
      </c>
      <c r="H96" s="66">
        <f t="shared" si="31"/>
        <v>99.19659687683455</v>
      </c>
      <c r="I96" s="67"/>
    </row>
    <row r="97" spans="1:9" s="56" customFormat="1" ht="11.25" customHeight="1">
      <c r="A97" s="63" t="s">
        <v>164</v>
      </c>
      <c r="B97" s="64">
        <f>'[2]as of Mar_all banks'!B148</f>
        <v>482325.872</v>
      </c>
      <c r="C97" s="64">
        <f>'[2]as of Mar_all banks'!C148</f>
        <v>410775.43632000004</v>
      </c>
      <c r="D97" s="64">
        <f>'[2]as of Mar_all banks'!D148</f>
        <v>27658.15984</v>
      </c>
      <c r="E97" s="65">
        <f t="shared" si="32"/>
        <v>438433.59616</v>
      </c>
      <c r="F97" s="65">
        <f t="shared" si="33"/>
        <v>43892.27583999996</v>
      </c>
      <c r="G97" s="65">
        <f t="shared" si="34"/>
        <v>71550.43567999994</v>
      </c>
      <c r="H97" s="66">
        <f t="shared" si="31"/>
        <v>90.89987114769578</v>
      </c>
      <c r="I97" s="67"/>
    </row>
    <row r="98" spans="1:9" s="56" customFormat="1" ht="11.25" customHeight="1">
      <c r="A98" s="63" t="s">
        <v>165</v>
      </c>
      <c r="B98" s="64">
        <f>'[2]as of Mar_all banks'!B149</f>
        <v>194409.921</v>
      </c>
      <c r="C98" s="64">
        <f>'[2]as of Mar_all banks'!C149</f>
        <v>184514.70552</v>
      </c>
      <c r="D98" s="64">
        <f>'[2]as of Mar_all banks'!D149</f>
        <v>6763.46953</v>
      </c>
      <c r="E98" s="65">
        <f t="shared" si="32"/>
        <v>191278.17505</v>
      </c>
      <c r="F98" s="65">
        <f t="shared" si="33"/>
        <v>3131.7459500000114</v>
      </c>
      <c r="G98" s="65">
        <f t="shared" si="34"/>
        <v>9895.215480000013</v>
      </c>
      <c r="H98" s="66">
        <f t="shared" si="31"/>
        <v>98.38910178354529</v>
      </c>
      <c r="I98" s="67"/>
    </row>
    <row r="99" spans="1:9" s="56" customFormat="1" ht="11.25" customHeight="1">
      <c r="A99" s="63" t="s">
        <v>166</v>
      </c>
      <c r="B99" s="64">
        <f>'[2]as of Mar_all banks'!B150</f>
        <v>288307.955</v>
      </c>
      <c r="C99" s="64">
        <f>'[2]as of Mar_all banks'!C150</f>
        <v>216824.51992</v>
      </c>
      <c r="D99" s="64">
        <f>'[2]as of Mar_all banks'!D150</f>
        <v>33848.025590000005</v>
      </c>
      <c r="E99" s="65">
        <f t="shared" si="32"/>
        <v>250672.54551</v>
      </c>
      <c r="F99" s="65">
        <f t="shared" si="33"/>
        <v>37635.40949000002</v>
      </c>
      <c r="G99" s="65">
        <f t="shared" si="34"/>
        <v>71483.43508000002</v>
      </c>
      <c r="H99" s="66">
        <f t="shared" si="31"/>
        <v>86.94610785540065</v>
      </c>
      <c r="I99" s="67"/>
    </row>
    <row r="100" spans="1:9" s="56" customFormat="1" ht="11.25" customHeight="1">
      <c r="A100" s="63" t="s">
        <v>167</v>
      </c>
      <c r="B100" s="64">
        <f>'[2]as of Mar_all banks'!B151</f>
        <v>288073.573</v>
      </c>
      <c r="C100" s="64">
        <f>'[2]as of Mar_all banks'!C151</f>
        <v>265079.79795</v>
      </c>
      <c r="D100" s="64">
        <f>'[2]as of Mar_all banks'!D151</f>
        <v>22483.89087</v>
      </c>
      <c r="E100" s="65">
        <f t="shared" si="32"/>
        <v>287563.68882</v>
      </c>
      <c r="F100" s="65">
        <f t="shared" si="33"/>
        <v>509.88417999999365</v>
      </c>
      <c r="G100" s="65">
        <f t="shared" si="34"/>
        <v>22993.775049999997</v>
      </c>
      <c r="H100" s="66">
        <f t="shared" si="31"/>
        <v>99.82300209814802</v>
      </c>
      <c r="I100" s="67"/>
    </row>
    <row r="101" spans="1:9" s="56" customFormat="1" ht="11.25" customHeight="1">
      <c r="A101" s="63" t="s">
        <v>168</v>
      </c>
      <c r="B101" s="64">
        <f>'[2]as of Mar_all banks'!B152</f>
        <v>27360</v>
      </c>
      <c r="C101" s="64">
        <f>'[2]as of Mar_all banks'!C152</f>
        <v>20170.767829999997</v>
      </c>
      <c r="D101" s="64">
        <f>'[2]as of Mar_all banks'!D152</f>
        <v>1531.8996499999998</v>
      </c>
      <c r="E101" s="65">
        <f t="shared" si="32"/>
        <v>21702.667479999996</v>
      </c>
      <c r="F101" s="65">
        <f t="shared" si="33"/>
        <v>5657.332520000004</v>
      </c>
      <c r="G101" s="65">
        <f t="shared" si="34"/>
        <v>7189.232170000003</v>
      </c>
      <c r="H101" s="66">
        <f t="shared" si="31"/>
        <v>79.32261505847951</v>
      </c>
      <c r="I101" s="67"/>
    </row>
    <row r="102" spans="1:9" s="56" customFormat="1" ht="11.25" customHeight="1">
      <c r="A102" s="63" t="s">
        <v>169</v>
      </c>
      <c r="B102" s="64">
        <f>'[2]as of Mar_all banks'!B153</f>
        <v>154980.78</v>
      </c>
      <c r="C102" s="64">
        <f>'[2]as of Mar_all banks'!C153</f>
        <v>122547.46836</v>
      </c>
      <c r="D102" s="64">
        <f>'[2]as of Mar_all banks'!D153</f>
        <v>24715.421120000003</v>
      </c>
      <c r="E102" s="65">
        <f t="shared" si="32"/>
        <v>147262.88948</v>
      </c>
      <c r="F102" s="65">
        <f t="shared" si="33"/>
        <v>7717.890519999986</v>
      </c>
      <c r="G102" s="65">
        <f t="shared" si="34"/>
        <v>32433.31164</v>
      </c>
      <c r="H102" s="66">
        <f t="shared" si="31"/>
        <v>95.02009828573583</v>
      </c>
      <c r="I102" s="67"/>
    </row>
    <row r="103" spans="1:9" s="56" customFormat="1" ht="11.25" customHeight="1">
      <c r="A103" s="63" t="s">
        <v>170</v>
      </c>
      <c r="B103" s="64">
        <f>'[2]as of Mar_all banks'!B154</f>
        <v>164671.816</v>
      </c>
      <c r="C103" s="64">
        <f>'[2]as of Mar_all banks'!C154</f>
        <v>147806.23341000013</v>
      </c>
      <c r="D103" s="64">
        <f>'[2]as of Mar_all banks'!D154</f>
        <v>9568.023239999991</v>
      </c>
      <c r="E103" s="65">
        <f t="shared" si="32"/>
        <v>157374.2566500001</v>
      </c>
      <c r="F103" s="65">
        <f t="shared" si="33"/>
        <v>7297.5593499998795</v>
      </c>
      <c r="G103" s="65">
        <f t="shared" si="34"/>
        <v>16865.58258999986</v>
      </c>
      <c r="H103" s="66">
        <f t="shared" si="31"/>
        <v>95.56842237654082</v>
      </c>
      <c r="I103" s="67"/>
    </row>
    <row r="104" spans="1:9" s="56" customFormat="1" ht="11.25" customHeight="1">
      <c r="A104" s="63" t="s">
        <v>171</v>
      </c>
      <c r="B104" s="64">
        <f>'[2]as of Mar_all banks'!B155</f>
        <v>27003</v>
      </c>
      <c r="C104" s="64">
        <f>'[2]as of Mar_all banks'!C155</f>
        <v>17687.167100000002</v>
      </c>
      <c r="D104" s="64">
        <f>'[2]as of Mar_all banks'!D155</f>
        <v>2047.00827</v>
      </c>
      <c r="E104" s="65">
        <f t="shared" si="32"/>
        <v>19734.17537</v>
      </c>
      <c r="F104" s="65">
        <f t="shared" si="33"/>
        <v>7268.824629999999</v>
      </c>
      <c r="G104" s="65">
        <f t="shared" si="34"/>
        <v>9315.832899999998</v>
      </c>
      <c r="H104" s="66">
        <f t="shared" si="31"/>
        <v>73.0814182498241</v>
      </c>
      <c r="I104" s="67"/>
    </row>
    <row r="105" spans="1:9" s="56" customFormat="1" ht="11.25" customHeight="1">
      <c r="A105" s="63" t="s">
        <v>172</v>
      </c>
      <c r="B105" s="64">
        <f>'[2]as of Mar_all banks'!B156</f>
        <v>608073.611</v>
      </c>
      <c r="C105" s="64">
        <f>'[2]as of Mar_all banks'!C156</f>
        <v>490002.21192</v>
      </c>
      <c r="D105" s="64">
        <f>'[2]as of Mar_all banks'!D156</f>
        <v>118069.90807</v>
      </c>
      <c r="E105" s="65">
        <f t="shared" si="32"/>
        <v>608072.11999</v>
      </c>
      <c r="F105" s="65">
        <f t="shared" si="33"/>
        <v>1.4910099999979138</v>
      </c>
      <c r="G105" s="65">
        <f t="shared" si="34"/>
        <v>118071.39908000006</v>
      </c>
      <c r="H105" s="66">
        <f t="shared" si="31"/>
        <v>99.99975479777892</v>
      </c>
      <c r="I105" s="67"/>
    </row>
    <row r="106" spans="1:9" s="56" customFormat="1" ht="11.25" customHeight="1">
      <c r="A106" s="63"/>
      <c r="B106" s="69"/>
      <c r="C106" s="69"/>
      <c r="D106" s="69"/>
      <c r="E106" s="69"/>
      <c r="F106" s="69"/>
      <c r="G106" s="69"/>
      <c r="H106" s="60"/>
      <c r="I106" s="61"/>
    </row>
    <row r="107" spans="1:9" s="56" customFormat="1" ht="11.25" customHeight="1">
      <c r="A107" s="58" t="s">
        <v>173</v>
      </c>
      <c r="B107" s="71">
        <f aca="true" t="shared" si="35" ref="B107:G107">SUM(B108:B115)</f>
        <v>2733466.3919999995</v>
      </c>
      <c r="C107" s="71">
        <f t="shared" si="35"/>
        <v>1408881.9833199999</v>
      </c>
      <c r="D107" s="71">
        <f t="shared" si="35"/>
        <v>242973.88238999998</v>
      </c>
      <c r="E107" s="71">
        <f t="shared" si="35"/>
        <v>1651855.86571</v>
      </c>
      <c r="F107" s="71">
        <f t="shared" si="35"/>
        <v>1081610.52629</v>
      </c>
      <c r="G107" s="71">
        <f t="shared" si="35"/>
        <v>1324584.4086800003</v>
      </c>
      <c r="H107" s="60">
        <f aca="true" t="shared" si="36" ref="H107:H115">E107/B107*100</f>
        <v>60.43080941271</v>
      </c>
      <c r="I107" s="61"/>
    </row>
    <row r="108" spans="1:9" s="56" customFormat="1" ht="11.25" customHeight="1">
      <c r="A108" s="63" t="s">
        <v>107</v>
      </c>
      <c r="B108" s="64">
        <f>'[2]as of Mar_all banks'!B159</f>
        <v>2081117.079</v>
      </c>
      <c r="C108" s="64">
        <f>'[2]as of Mar_all banks'!C159</f>
        <v>840172.35743</v>
      </c>
      <c r="D108" s="64">
        <f>'[2]as of Mar_all banks'!D159</f>
        <v>208523.03264</v>
      </c>
      <c r="E108" s="65">
        <f aca="true" t="shared" si="37" ref="E108:E115">SUM(C108:D108)</f>
        <v>1048695.39007</v>
      </c>
      <c r="F108" s="65">
        <f aca="true" t="shared" si="38" ref="F108:F115">B108-E108</f>
        <v>1032421.68893</v>
      </c>
      <c r="G108" s="65">
        <f aca="true" t="shared" si="39" ref="G108:G115">B108-C108</f>
        <v>1240944.72157</v>
      </c>
      <c r="H108" s="66">
        <f t="shared" si="36"/>
        <v>50.39098475775855</v>
      </c>
      <c r="I108" s="67"/>
    </row>
    <row r="109" spans="1:9" s="56" customFormat="1" ht="11.25" customHeight="1">
      <c r="A109" s="63" t="s">
        <v>174</v>
      </c>
      <c r="B109" s="64">
        <f>'[2]as of Mar_all banks'!B160</f>
        <v>8246.243</v>
      </c>
      <c r="C109" s="64">
        <f>'[2]as of Mar_all banks'!C160</f>
        <v>6477.1188600000005</v>
      </c>
      <c r="D109" s="64">
        <f>'[2]as of Mar_all banks'!D160</f>
        <v>1011.1073100000001</v>
      </c>
      <c r="E109" s="65">
        <f t="shared" si="37"/>
        <v>7488.226170000001</v>
      </c>
      <c r="F109" s="65">
        <f t="shared" si="38"/>
        <v>758.0168299999996</v>
      </c>
      <c r="G109" s="65">
        <f t="shared" si="39"/>
        <v>1769.12414</v>
      </c>
      <c r="H109" s="66">
        <f t="shared" si="36"/>
        <v>90.80773110857878</v>
      </c>
      <c r="I109" s="67"/>
    </row>
    <row r="110" spans="1:9" s="56" customFormat="1" ht="11.25" customHeight="1">
      <c r="A110" s="63" t="s">
        <v>175</v>
      </c>
      <c r="B110" s="64">
        <f>'[2]as of Mar_all banks'!B161</f>
        <v>49405.15500000001</v>
      </c>
      <c r="C110" s="64">
        <f>'[2]as of Mar_all banks'!C161</f>
        <v>41036.99618</v>
      </c>
      <c r="D110" s="64">
        <f>'[2]as of Mar_all banks'!D161</f>
        <v>4181.99556</v>
      </c>
      <c r="E110" s="65">
        <f t="shared" si="37"/>
        <v>45218.991740000005</v>
      </c>
      <c r="F110" s="65">
        <f t="shared" si="38"/>
        <v>4186.163260000008</v>
      </c>
      <c r="G110" s="65">
        <f t="shared" si="39"/>
        <v>8368.158820000011</v>
      </c>
      <c r="H110" s="66">
        <f t="shared" si="36"/>
        <v>91.52686949367934</v>
      </c>
      <c r="I110" s="67"/>
    </row>
    <row r="111" spans="1:9" s="56" customFormat="1" ht="11.25" customHeight="1">
      <c r="A111" s="63" t="s">
        <v>176</v>
      </c>
      <c r="B111" s="64">
        <f>'[2]as of Mar_all banks'!B162</f>
        <v>237024.09399999998</v>
      </c>
      <c r="C111" s="64">
        <f>'[2]as of Mar_all banks'!C162</f>
        <v>207364.75311999998</v>
      </c>
      <c r="D111" s="64">
        <f>'[2]as of Mar_all banks'!D162</f>
        <v>10160.400339999998</v>
      </c>
      <c r="E111" s="65">
        <f t="shared" si="37"/>
        <v>217525.15345999997</v>
      </c>
      <c r="F111" s="65">
        <f t="shared" si="38"/>
        <v>19498.94054000001</v>
      </c>
      <c r="G111" s="65">
        <f t="shared" si="39"/>
        <v>29659.340880000003</v>
      </c>
      <c r="H111" s="66">
        <f t="shared" si="36"/>
        <v>91.77343526097393</v>
      </c>
      <c r="I111" s="67"/>
    </row>
    <row r="112" spans="1:9" s="56" customFormat="1" ht="11.25" customHeight="1">
      <c r="A112" s="63" t="s">
        <v>177</v>
      </c>
      <c r="B112" s="64">
        <f>'[2]as of Mar_all banks'!B163</f>
        <v>23244</v>
      </c>
      <c r="C112" s="64">
        <f>'[2]as of Mar_all banks'!C163</f>
        <v>16352.19516</v>
      </c>
      <c r="D112" s="64">
        <f>'[2]as of Mar_all banks'!D163</f>
        <v>1824.77391</v>
      </c>
      <c r="E112" s="65">
        <f t="shared" si="37"/>
        <v>18176.96907</v>
      </c>
      <c r="F112" s="65">
        <f t="shared" si="38"/>
        <v>5067.030930000001</v>
      </c>
      <c r="G112" s="65">
        <f t="shared" si="39"/>
        <v>6891.804840000001</v>
      </c>
      <c r="H112" s="66">
        <f t="shared" si="36"/>
        <v>78.20069295302014</v>
      </c>
      <c r="I112" s="67"/>
    </row>
    <row r="113" spans="1:9" s="56" customFormat="1" ht="11.25" customHeight="1">
      <c r="A113" s="63" t="s">
        <v>178</v>
      </c>
      <c r="B113" s="64">
        <f>'[2]as of Mar_all banks'!B164</f>
        <v>43898.74600000001</v>
      </c>
      <c r="C113" s="64">
        <f>'[2]as of Mar_all banks'!C164</f>
        <v>39724.595239999995</v>
      </c>
      <c r="D113" s="64">
        <f>'[2]as of Mar_all banks'!D164</f>
        <v>3562.36071</v>
      </c>
      <c r="E113" s="65">
        <f t="shared" si="37"/>
        <v>43286.955949999996</v>
      </c>
      <c r="F113" s="65">
        <f t="shared" si="38"/>
        <v>611.7900500000105</v>
      </c>
      <c r="G113" s="65">
        <f t="shared" si="39"/>
        <v>4174.150760000011</v>
      </c>
      <c r="H113" s="66">
        <f t="shared" si="36"/>
        <v>98.60636098807922</v>
      </c>
      <c r="I113" s="67"/>
    </row>
    <row r="114" spans="1:9" s="56" customFormat="1" ht="11.25" customHeight="1">
      <c r="A114" s="63" t="s">
        <v>179</v>
      </c>
      <c r="B114" s="64">
        <f>'[2]as of Mar_all banks'!B165</f>
        <v>108768.042</v>
      </c>
      <c r="C114" s="64">
        <f>'[2]as of Mar_all banks'!C165</f>
        <v>102074.49162999999</v>
      </c>
      <c r="D114" s="64">
        <f>'[2]as of Mar_all banks'!D165</f>
        <v>4985.02097</v>
      </c>
      <c r="E114" s="65">
        <f t="shared" si="37"/>
        <v>107059.51259999999</v>
      </c>
      <c r="F114" s="65">
        <f t="shared" si="38"/>
        <v>1708.529400000014</v>
      </c>
      <c r="G114" s="65">
        <f t="shared" si="39"/>
        <v>6693.550370000012</v>
      </c>
      <c r="H114" s="66">
        <f t="shared" si="36"/>
        <v>98.42919908404711</v>
      </c>
      <c r="I114" s="67"/>
    </row>
    <row r="115" spans="1:9" s="56" customFormat="1" ht="11.25" customHeight="1">
      <c r="A115" s="63" t="s">
        <v>180</v>
      </c>
      <c r="B115" s="64">
        <f>'[2]as of Mar_all banks'!B166</f>
        <v>181763.033</v>
      </c>
      <c r="C115" s="64">
        <f>'[2]as of Mar_all banks'!C166</f>
        <v>155679.47569999998</v>
      </c>
      <c r="D115" s="64">
        <f>'[2]as of Mar_all banks'!D166</f>
        <v>8725.19095</v>
      </c>
      <c r="E115" s="65">
        <f t="shared" si="37"/>
        <v>164404.66664999997</v>
      </c>
      <c r="F115" s="65">
        <f t="shared" si="38"/>
        <v>17358.366350000026</v>
      </c>
      <c r="G115" s="65">
        <f t="shared" si="39"/>
        <v>26083.557300000015</v>
      </c>
      <c r="H115" s="66">
        <f t="shared" si="36"/>
        <v>90.45000181637593</v>
      </c>
      <c r="I115" s="67"/>
    </row>
    <row r="116" spans="1:9" s="56" customFormat="1" ht="11.25" customHeight="1">
      <c r="A116" s="63"/>
      <c r="B116" s="69"/>
      <c r="C116" s="69"/>
      <c r="D116" s="69"/>
      <c r="E116" s="69"/>
      <c r="F116" s="69"/>
      <c r="G116" s="69"/>
      <c r="H116" s="60"/>
      <c r="I116" s="61"/>
    </row>
    <row r="117" spans="1:9" s="56" customFormat="1" ht="11.25" customHeight="1">
      <c r="A117" s="58" t="s">
        <v>181</v>
      </c>
      <c r="B117" s="71">
        <f aca="true" t="shared" si="40" ref="B117:G117">+B118+B126</f>
        <v>34572013.01302</v>
      </c>
      <c r="C117" s="71">
        <f t="shared" si="40"/>
        <v>32340465.533200003</v>
      </c>
      <c r="D117" s="71">
        <f t="shared" si="40"/>
        <v>1789681.8008599998</v>
      </c>
      <c r="E117" s="71">
        <f t="shared" si="40"/>
        <v>34130147.33406</v>
      </c>
      <c r="F117" s="71">
        <f t="shared" si="40"/>
        <v>441865.6789600018</v>
      </c>
      <c r="G117" s="71">
        <f t="shared" si="40"/>
        <v>2231547.4798200023</v>
      </c>
      <c r="H117" s="60">
        <f>E117/B117*100</f>
        <v>98.72189774198687</v>
      </c>
      <c r="I117" s="61"/>
    </row>
    <row r="118" spans="1:9" s="56" customFormat="1" ht="12">
      <c r="A118" s="76" t="s">
        <v>182</v>
      </c>
      <c r="B118" s="77">
        <f aca="true" t="shared" si="41" ref="B118:G118">SUM(B119:B123)</f>
        <v>3708011.009</v>
      </c>
      <c r="C118" s="77">
        <f t="shared" si="41"/>
        <v>2954196.0118699996</v>
      </c>
      <c r="D118" s="77">
        <f t="shared" si="41"/>
        <v>742558.76731</v>
      </c>
      <c r="E118" s="77">
        <f t="shared" si="41"/>
        <v>3696754.7791799996</v>
      </c>
      <c r="F118" s="77">
        <f t="shared" si="41"/>
        <v>11256.229820000262</v>
      </c>
      <c r="G118" s="77">
        <f t="shared" si="41"/>
        <v>753814.9971300005</v>
      </c>
      <c r="H118" s="66">
        <f>E118/B118*100</f>
        <v>99.69643483278017</v>
      </c>
      <c r="I118" s="67"/>
    </row>
    <row r="119" spans="1:9" s="56" customFormat="1" ht="11.25" customHeight="1">
      <c r="A119" s="78" t="s">
        <v>183</v>
      </c>
      <c r="B119" s="64">
        <f>'[2]as of Mar_all banks'!B170</f>
        <v>116385.217</v>
      </c>
      <c r="C119" s="64">
        <f>'[2]as of Mar_all banks'!C170</f>
        <v>114671.80034</v>
      </c>
      <c r="D119" s="64">
        <f>'[2]as of Mar_all banks'!D170</f>
        <v>1709.94619</v>
      </c>
      <c r="E119" s="65">
        <f aca="true" t="shared" si="42" ref="E119:E125">SUM(C119:D119)</f>
        <v>116381.74653</v>
      </c>
      <c r="F119" s="65">
        <f aca="true" t="shared" si="43" ref="F119:F125">B119-E119</f>
        <v>3.470470000000205</v>
      </c>
      <c r="G119" s="65">
        <f aca="true" t="shared" si="44" ref="G119:G125">B119-C119</f>
        <v>1713.4166600000026</v>
      </c>
      <c r="H119" s="66">
        <f aca="true" t="shared" si="45" ref="H119:H125">E119/B119*100</f>
        <v>99.99701811785941</v>
      </c>
      <c r="I119" s="67"/>
    </row>
    <row r="120" spans="1:9" s="56" customFormat="1" ht="11.25" customHeight="1">
      <c r="A120" s="78" t="s">
        <v>184</v>
      </c>
      <c r="B120" s="64">
        <f>'[2]as of Mar_all banks'!B171</f>
        <v>345797.123</v>
      </c>
      <c r="C120" s="64">
        <f>'[2]as of Mar_all banks'!C171</f>
        <v>341660.27367</v>
      </c>
      <c r="D120" s="64">
        <f>'[2]as of Mar_all banks'!D171</f>
        <v>3115.3443899999997</v>
      </c>
      <c r="E120" s="65">
        <f t="shared" si="42"/>
        <v>344775.61806</v>
      </c>
      <c r="F120" s="65">
        <f t="shared" si="43"/>
        <v>1021.5049400000134</v>
      </c>
      <c r="G120" s="65">
        <f t="shared" si="44"/>
        <v>4136.849329999997</v>
      </c>
      <c r="H120" s="66">
        <f t="shared" si="45"/>
        <v>99.70459414724512</v>
      </c>
      <c r="I120" s="67"/>
    </row>
    <row r="121" spans="1:9" s="56" customFormat="1" ht="11.25" customHeight="1">
      <c r="A121" s="78" t="s">
        <v>185</v>
      </c>
      <c r="B121" s="64">
        <f>'[2]as of Mar_all banks'!B172</f>
        <v>29397.254</v>
      </c>
      <c r="C121" s="64">
        <f>'[2]as of Mar_all banks'!C172</f>
        <v>29248.36414</v>
      </c>
      <c r="D121" s="64">
        <f>'[2]as of Mar_all banks'!D172</f>
        <v>147.39142999999999</v>
      </c>
      <c r="E121" s="65">
        <f t="shared" si="42"/>
        <v>29395.75557</v>
      </c>
      <c r="F121" s="65">
        <f t="shared" si="43"/>
        <v>1.4984299999996438</v>
      </c>
      <c r="G121" s="65">
        <f t="shared" si="44"/>
        <v>148.88985999999932</v>
      </c>
      <c r="H121" s="66">
        <f t="shared" si="45"/>
        <v>99.99490282323649</v>
      </c>
      <c r="I121" s="67"/>
    </row>
    <row r="122" spans="1:9" s="56" customFormat="1" ht="11.25" customHeight="1">
      <c r="A122" s="78" t="s">
        <v>186</v>
      </c>
      <c r="B122" s="64">
        <f>'[2]as of Mar_all banks'!B173</f>
        <v>358688.088</v>
      </c>
      <c r="C122" s="64">
        <f>'[2]as of Mar_all banks'!C173</f>
        <v>132548.01159</v>
      </c>
      <c r="D122" s="64">
        <f>'[2]as of Mar_all banks'!D173</f>
        <v>220689.80671</v>
      </c>
      <c r="E122" s="65">
        <f t="shared" si="42"/>
        <v>353237.81830000004</v>
      </c>
      <c r="F122" s="65">
        <f t="shared" si="43"/>
        <v>5450.269699999946</v>
      </c>
      <c r="G122" s="65">
        <f t="shared" si="44"/>
        <v>226140.07640999998</v>
      </c>
      <c r="H122" s="66">
        <f t="shared" si="45"/>
        <v>98.48049882827445</v>
      </c>
      <c r="I122" s="67"/>
    </row>
    <row r="123" spans="1:9" s="56" customFormat="1" ht="11.25" customHeight="1">
      <c r="A123" s="78" t="s">
        <v>187</v>
      </c>
      <c r="B123" s="79">
        <f>SUM(B124:B125)</f>
        <v>2857743.327</v>
      </c>
      <c r="C123" s="79">
        <f>SUM(C124:C125)</f>
        <v>2336067.5621299995</v>
      </c>
      <c r="D123" s="79">
        <f>SUM(D124:D125)</f>
        <v>516896.27859</v>
      </c>
      <c r="E123" s="71">
        <f t="shared" si="42"/>
        <v>2852963.8407199997</v>
      </c>
      <c r="F123" s="71">
        <f t="shared" si="43"/>
        <v>4779.486280000303</v>
      </c>
      <c r="G123" s="71">
        <f t="shared" si="44"/>
        <v>521675.76487000054</v>
      </c>
      <c r="H123" s="66">
        <f t="shared" si="45"/>
        <v>99.83275312954653</v>
      </c>
      <c r="I123" s="67"/>
    </row>
    <row r="124" spans="1:9" s="56" customFormat="1" ht="11.25" customHeight="1">
      <c r="A124" s="80" t="s">
        <v>187</v>
      </c>
      <c r="B124" s="64">
        <f>'[2]as of Mar_all banks'!B175</f>
        <v>2652376.498</v>
      </c>
      <c r="C124" s="64">
        <f>'[2]as of Mar_all banks'!C175</f>
        <v>2137718.1829999997</v>
      </c>
      <c r="D124" s="64">
        <f>'[2]as of Mar_all banks'!D175</f>
        <v>511491.28285</v>
      </c>
      <c r="E124" s="65">
        <f t="shared" si="42"/>
        <v>2649209.46585</v>
      </c>
      <c r="F124" s="65">
        <f t="shared" si="43"/>
        <v>3167.032150000334</v>
      </c>
      <c r="G124" s="65">
        <f t="shared" si="44"/>
        <v>514658.3150000004</v>
      </c>
      <c r="H124" s="66">
        <f t="shared" si="45"/>
        <v>99.88059643295783</v>
      </c>
      <c r="I124" s="67"/>
    </row>
    <row r="125" spans="1:9" s="56" customFormat="1" ht="11.25" customHeight="1">
      <c r="A125" s="80" t="s">
        <v>188</v>
      </c>
      <c r="B125" s="64">
        <f>'[2]as of Mar_all banks'!B176</f>
        <v>205366.829</v>
      </c>
      <c r="C125" s="64">
        <f>'[2]as of Mar_all banks'!C176</f>
        <v>198349.37913000002</v>
      </c>
      <c r="D125" s="64">
        <f>'[2]as of Mar_all banks'!D176</f>
        <v>5404.99574</v>
      </c>
      <c r="E125" s="65">
        <f t="shared" si="42"/>
        <v>203754.37487000003</v>
      </c>
      <c r="F125" s="65">
        <f t="shared" si="43"/>
        <v>1612.4541299999692</v>
      </c>
      <c r="G125" s="65">
        <f t="shared" si="44"/>
        <v>7017.449869999982</v>
      </c>
      <c r="H125" s="66">
        <f t="shared" si="45"/>
        <v>99.21484197917864</v>
      </c>
      <c r="I125" s="67"/>
    </row>
    <row r="126" spans="1:9" s="56" customFormat="1" ht="11.25" customHeight="1">
      <c r="A126" s="78" t="s">
        <v>189</v>
      </c>
      <c r="B126" s="79">
        <f aca="true" t="shared" si="46" ref="B126:G126">SUM(B127:B130)</f>
        <v>30864002.00402</v>
      </c>
      <c r="C126" s="79">
        <f t="shared" si="46"/>
        <v>29386269.521330003</v>
      </c>
      <c r="D126" s="79">
        <f t="shared" si="46"/>
        <v>1047123.0335499999</v>
      </c>
      <c r="E126" s="79">
        <f t="shared" si="46"/>
        <v>30433392.55488</v>
      </c>
      <c r="F126" s="79">
        <f t="shared" si="46"/>
        <v>430609.44914000155</v>
      </c>
      <c r="G126" s="79">
        <f t="shared" si="46"/>
        <v>1477732.4826900018</v>
      </c>
      <c r="H126" s="66">
        <f>E126/B126*100</f>
        <v>98.6048165462019</v>
      </c>
      <c r="I126" s="67"/>
    </row>
    <row r="127" spans="1:9" s="56" customFormat="1" ht="11.25" customHeight="1">
      <c r="A127" s="80" t="s">
        <v>190</v>
      </c>
      <c r="B127" s="64">
        <f>'[2]as of Mar_all banks'!B178</f>
        <v>12019402.193</v>
      </c>
      <c r="C127" s="64">
        <f>'[2]as of Mar_all banks'!C178</f>
        <v>11540694.606369998</v>
      </c>
      <c r="D127" s="64">
        <f>'[2]as of Mar_all banks'!D178</f>
        <v>478704.9660700001</v>
      </c>
      <c r="E127" s="65">
        <f>SUM(C127:D127)</f>
        <v>12019399.572439998</v>
      </c>
      <c r="F127" s="65">
        <f>B127-E127</f>
        <v>2.6205600015819073</v>
      </c>
      <c r="G127" s="65">
        <f>B127-C127</f>
        <v>478707.58663000166</v>
      </c>
      <c r="H127" s="66">
        <f>E127/B127*100</f>
        <v>99.99997819725175</v>
      </c>
      <c r="I127" s="67"/>
    </row>
    <row r="128" spans="1:9" s="56" customFormat="1" ht="11.25" customHeight="1">
      <c r="A128" s="80" t="s">
        <v>191</v>
      </c>
      <c r="B128" s="64">
        <f>'[2]as of Mar_all banks'!B179</f>
        <v>3511031.7010000004</v>
      </c>
      <c r="C128" s="64">
        <f>'[2]as of Mar_all banks'!C179</f>
        <v>3192704.10525</v>
      </c>
      <c r="D128" s="64">
        <f>'[2]as of Mar_all banks'!D179</f>
        <v>296637.79879</v>
      </c>
      <c r="E128" s="65">
        <f>SUM(C128:D128)</f>
        <v>3489341.90404</v>
      </c>
      <c r="F128" s="65">
        <f>B128-E128</f>
        <v>21689.796960000414</v>
      </c>
      <c r="G128" s="65">
        <f>B128-C128</f>
        <v>318327.5957500003</v>
      </c>
      <c r="H128" s="66">
        <f>E128/B128*100</f>
        <v>99.38223864644051</v>
      </c>
      <c r="I128" s="67"/>
    </row>
    <row r="129" spans="1:9" s="56" customFormat="1" ht="11.25" customHeight="1">
      <c r="A129" s="80" t="s">
        <v>192</v>
      </c>
      <c r="B129" s="64">
        <f>'[2]as of Mar_all banks'!B180</f>
        <v>3484096.5400899993</v>
      </c>
      <c r="C129" s="64">
        <f>'[2]as of Mar_all banks'!C180</f>
        <v>3380681.3727599997</v>
      </c>
      <c r="D129" s="64">
        <f>'[2]as of Mar_all banks'!D180</f>
        <v>51742.453089999995</v>
      </c>
      <c r="E129" s="65">
        <f>SUM(C129:D129)</f>
        <v>3432423.8258499997</v>
      </c>
      <c r="F129" s="65">
        <f>B129-E129</f>
        <v>51672.71423999965</v>
      </c>
      <c r="G129" s="65">
        <f>B129-C129</f>
        <v>103415.16732999962</v>
      </c>
      <c r="H129" s="66">
        <f>E129/B129*100</f>
        <v>98.51689774822758</v>
      </c>
      <c r="I129" s="67"/>
    </row>
    <row r="130" spans="1:9" s="56" customFormat="1" ht="11.25" customHeight="1" hidden="1">
      <c r="A130" s="81" t="s">
        <v>193</v>
      </c>
      <c r="B130" s="82">
        <f aca="true" t="shared" si="47" ref="B130:H130">+B131</f>
        <v>11849471.569930002</v>
      </c>
      <c r="C130" s="82">
        <f t="shared" si="47"/>
        <v>11272189.436950002</v>
      </c>
      <c r="D130" s="82">
        <f t="shared" si="47"/>
        <v>220037.8156</v>
      </c>
      <c r="E130" s="82">
        <f t="shared" si="47"/>
        <v>11492227.252550002</v>
      </c>
      <c r="F130" s="82">
        <f t="shared" si="47"/>
        <v>357244.3173799999</v>
      </c>
      <c r="G130" s="82">
        <f t="shared" si="47"/>
        <v>577282.1329800002</v>
      </c>
      <c r="H130" s="83">
        <f t="shared" si="47"/>
        <v>96.98514557993822</v>
      </c>
      <c r="I130" s="84"/>
    </row>
    <row r="131" spans="1:9" s="56" customFormat="1" ht="11.25" customHeight="1">
      <c r="A131" s="80" t="s">
        <v>194</v>
      </c>
      <c r="B131" s="64">
        <f>'[2]as of Mar_all banks'!B182</f>
        <v>11849471.569930002</v>
      </c>
      <c r="C131" s="64">
        <f>'[2]as of Mar_all banks'!C182</f>
        <v>11272189.436950002</v>
      </c>
      <c r="D131" s="64">
        <f>'[2]as of Mar_all banks'!D182</f>
        <v>220037.8156</v>
      </c>
      <c r="E131" s="65">
        <f>SUM(C131:D131)</f>
        <v>11492227.252550002</v>
      </c>
      <c r="F131" s="65">
        <f>B131-E131</f>
        <v>357244.3173799999</v>
      </c>
      <c r="G131" s="65">
        <f>B131-C131</f>
        <v>577282.1329800002</v>
      </c>
      <c r="H131" s="66">
        <f>E131/B131*100</f>
        <v>96.98514557993822</v>
      </c>
      <c r="I131" s="67"/>
    </row>
    <row r="132" spans="1:9" s="56" customFormat="1" ht="11.25" customHeight="1">
      <c r="A132" s="63"/>
      <c r="B132" s="69"/>
      <c r="C132" s="69"/>
      <c r="D132" s="69"/>
      <c r="E132" s="69"/>
      <c r="F132" s="69"/>
      <c r="G132" s="69"/>
      <c r="H132" s="60"/>
      <c r="I132" s="61"/>
    </row>
    <row r="133" spans="1:9" s="56" customFormat="1" ht="11.25" customHeight="1">
      <c r="A133" s="58" t="s">
        <v>195</v>
      </c>
      <c r="B133" s="64">
        <f>'[2]as of Mar_all banks'!B185</f>
        <v>59028111.28762999</v>
      </c>
      <c r="C133" s="64">
        <f>'[2]as of Mar_all banks'!C185</f>
        <v>55252158.438439995</v>
      </c>
      <c r="D133" s="64">
        <f>'[2]as of Mar_all banks'!D185</f>
        <v>2304779.10266</v>
      </c>
      <c r="E133" s="65">
        <f>SUM(C133:D133)</f>
        <v>57556937.541099995</v>
      </c>
      <c r="F133" s="65">
        <f>B133-E133</f>
        <v>1471173.7465299964</v>
      </c>
      <c r="G133" s="65">
        <f>B133-C133</f>
        <v>3775952.8491899967</v>
      </c>
      <c r="H133" s="66">
        <f>E133/B133*100</f>
        <v>97.50767267588604</v>
      </c>
      <c r="I133" s="67"/>
    </row>
    <row r="134" spans="1:9" s="56" customFormat="1" ht="11.25" customHeight="1">
      <c r="A134" s="63"/>
      <c r="B134" s="69"/>
      <c r="C134" s="69"/>
      <c r="D134" s="69"/>
      <c r="E134" s="69"/>
      <c r="F134" s="69"/>
      <c r="G134" s="69"/>
      <c r="H134" s="60"/>
      <c r="I134" s="61"/>
    </row>
    <row r="135" spans="1:9" s="56" customFormat="1" ht="11.25" customHeight="1">
      <c r="A135" s="58" t="s">
        <v>196</v>
      </c>
      <c r="B135" s="71">
        <f aca="true" t="shared" si="48" ref="B135:G135">SUM(B136:B154)</f>
        <v>4927913.649</v>
      </c>
      <c r="C135" s="71">
        <f t="shared" si="48"/>
        <v>3273852.59417</v>
      </c>
      <c r="D135" s="71">
        <f t="shared" si="48"/>
        <v>967320.4352400001</v>
      </c>
      <c r="E135" s="71">
        <f t="shared" si="48"/>
        <v>4241173.029410001</v>
      </c>
      <c r="F135" s="71">
        <f t="shared" si="48"/>
        <v>686740.6195900001</v>
      </c>
      <c r="G135" s="71">
        <f t="shared" si="48"/>
        <v>1654061.0548299998</v>
      </c>
      <c r="H135" s="60">
        <f aca="true" t="shared" si="49" ref="H135:H154">E135/B135*100</f>
        <v>86.06427245880502</v>
      </c>
      <c r="I135" s="61"/>
    </row>
    <row r="136" spans="1:9" s="56" customFormat="1" ht="11.25" customHeight="1">
      <c r="A136" s="63" t="s">
        <v>197</v>
      </c>
      <c r="B136" s="64">
        <f>'[2]as of Mar_all banks'!B188</f>
        <v>1355084.851</v>
      </c>
      <c r="C136" s="64">
        <f>'[2]as of Mar_all banks'!C188</f>
        <v>849080.94803</v>
      </c>
      <c r="D136" s="64">
        <f>'[2]as of Mar_all banks'!D188</f>
        <v>376629.6446100001</v>
      </c>
      <c r="E136" s="65">
        <f aca="true" t="shared" si="50" ref="E136:E154">SUM(C136:D136)</f>
        <v>1225710.59264</v>
      </c>
      <c r="F136" s="65">
        <f aca="true" t="shared" si="51" ref="F136:F154">B136-E136</f>
        <v>129374.2583600001</v>
      </c>
      <c r="G136" s="65">
        <f aca="true" t="shared" si="52" ref="G136:G154">B136-C136</f>
        <v>506003.90297000005</v>
      </c>
      <c r="H136" s="66">
        <f t="shared" si="49"/>
        <v>90.452682113262</v>
      </c>
      <c r="I136" s="67"/>
    </row>
    <row r="137" spans="1:9" s="56" customFormat="1" ht="11.25" customHeight="1">
      <c r="A137" s="63" t="s">
        <v>198</v>
      </c>
      <c r="B137" s="64">
        <f>'[2]as of Mar_all banks'!B189</f>
        <v>116362.018</v>
      </c>
      <c r="C137" s="64">
        <f>'[2]as of Mar_all banks'!C189</f>
        <v>72841</v>
      </c>
      <c r="D137" s="64">
        <f>'[2]as of Mar_all banks'!D189</f>
        <v>43521.01775</v>
      </c>
      <c r="E137" s="65">
        <f t="shared" si="50"/>
        <v>116362.01775</v>
      </c>
      <c r="F137" s="65">
        <f t="shared" si="51"/>
        <v>0.0002499999973224476</v>
      </c>
      <c r="G137" s="65">
        <f t="shared" si="52"/>
        <v>43521.018</v>
      </c>
      <c r="H137" s="66">
        <f t="shared" si="49"/>
        <v>99.99999978515326</v>
      </c>
      <c r="I137" s="67"/>
    </row>
    <row r="138" spans="1:9" s="56" customFormat="1" ht="11.25" customHeight="1">
      <c r="A138" s="63" t="s">
        <v>199</v>
      </c>
      <c r="B138" s="64">
        <f>'[2]as of Mar_all banks'!B190</f>
        <v>85362</v>
      </c>
      <c r="C138" s="64">
        <f>'[2]as of Mar_all banks'!C190</f>
        <v>57388.79197</v>
      </c>
      <c r="D138" s="64">
        <f>'[2]as of Mar_all banks'!D190</f>
        <v>4034.7591899999998</v>
      </c>
      <c r="E138" s="65">
        <f t="shared" si="50"/>
        <v>61423.551159999995</v>
      </c>
      <c r="F138" s="65">
        <f t="shared" si="51"/>
        <v>23938.448840000005</v>
      </c>
      <c r="G138" s="65">
        <f t="shared" si="52"/>
        <v>27973.20803</v>
      </c>
      <c r="H138" s="66">
        <f t="shared" si="49"/>
        <v>71.9565511117359</v>
      </c>
      <c r="I138" s="67"/>
    </row>
    <row r="139" spans="1:9" s="56" customFormat="1" ht="11.25" customHeight="1">
      <c r="A139" s="63" t="s">
        <v>200</v>
      </c>
      <c r="B139" s="64">
        <f>'[2]as of Mar_all banks'!B191</f>
        <v>42608.666</v>
      </c>
      <c r="C139" s="64">
        <f>'[2]as of Mar_all banks'!C191</f>
        <v>33418.74578</v>
      </c>
      <c r="D139" s="64">
        <f>'[2]as of Mar_all banks'!D191</f>
        <v>6562.76162</v>
      </c>
      <c r="E139" s="65">
        <f t="shared" si="50"/>
        <v>39981.507399999995</v>
      </c>
      <c r="F139" s="65">
        <f t="shared" si="51"/>
        <v>2627.1586000000025</v>
      </c>
      <c r="G139" s="65">
        <f t="shared" si="52"/>
        <v>9189.92022</v>
      </c>
      <c r="H139" s="66">
        <f t="shared" si="49"/>
        <v>93.83421532136208</v>
      </c>
      <c r="I139" s="67"/>
    </row>
    <row r="140" spans="1:9" s="56" customFormat="1" ht="11.25" customHeight="1">
      <c r="A140" s="85" t="s">
        <v>201</v>
      </c>
      <c r="B140" s="64">
        <f>'[2]as of Mar_all banks'!B192</f>
        <v>78605.439</v>
      </c>
      <c r="C140" s="64">
        <f>'[2]as of Mar_all banks'!C192</f>
        <v>63008.11312</v>
      </c>
      <c r="D140" s="64">
        <f>'[2]as of Mar_all banks'!D192</f>
        <v>2711.02554</v>
      </c>
      <c r="E140" s="65">
        <f t="shared" si="50"/>
        <v>65719.13866</v>
      </c>
      <c r="F140" s="65">
        <f t="shared" si="51"/>
        <v>12886.300340000002</v>
      </c>
      <c r="G140" s="65">
        <f t="shared" si="52"/>
        <v>15597.325879999997</v>
      </c>
      <c r="H140" s="66">
        <f t="shared" si="49"/>
        <v>83.60635026795028</v>
      </c>
      <c r="I140" s="67"/>
    </row>
    <row r="141" spans="1:9" s="56" customFormat="1" ht="11.25" customHeight="1">
      <c r="A141" s="85" t="s">
        <v>202</v>
      </c>
      <c r="B141" s="64">
        <f>'[2]as of Mar_all banks'!B193</f>
        <v>123066</v>
      </c>
      <c r="C141" s="64">
        <f>'[2]as of Mar_all banks'!C193</f>
        <v>95807.0728</v>
      </c>
      <c r="D141" s="64">
        <f>'[2]as of Mar_all banks'!D193</f>
        <v>2774.7295</v>
      </c>
      <c r="E141" s="65">
        <f t="shared" si="50"/>
        <v>98581.8023</v>
      </c>
      <c r="F141" s="65">
        <f t="shared" si="51"/>
        <v>24484.197700000004</v>
      </c>
      <c r="G141" s="65">
        <f t="shared" si="52"/>
        <v>27258.927200000006</v>
      </c>
      <c r="H141" s="66">
        <f t="shared" si="49"/>
        <v>80.10482367185088</v>
      </c>
      <c r="I141" s="67"/>
    </row>
    <row r="142" spans="1:9" s="56" customFormat="1" ht="11.25" customHeight="1">
      <c r="A142" s="63" t="s">
        <v>203</v>
      </c>
      <c r="B142" s="64">
        <f>'[2]as of Mar_all banks'!B194</f>
        <v>16054</v>
      </c>
      <c r="C142" s="64">
        <f>'[2]as of Mar_all banks'!C194</f>
        <v>11315.481109999999</v>
      </c>
      <c r="D142" s="64">
        <f>'[2]as of Mar_all banks'!D194</f>
        <v>3991.78223</v>
      </c>
      <c r="E142" s="65">
        <f t="shared" si="50"/>
        <v>15307.263339999998</v>
      </c>
      <c r="F142" s="65">
        <f t="shared" si="51"/>
        <v>746.7366600000023</v>
      </c>
      <c r="G142" s="65">
        <f t="shared" si="52"/>
        <v>4738.518890000001</v>
      </c>
      <c r="H142" s="66">
        <f t="shared" si="49"/>
        <v>95.34859436900459</v>
      </c>
      <c r="I142" s="67"/>
    </row>
    <row r="143" spans="1:9" s="56" customFormat="1" ht="11.25" customHeight="1">
      <c r="A143" s="63" t="s">
        <v>204</v>
      </c>
      <c r="B143" s="64">
        <f>'[2]as of Mar_all banks'!B195</f>
        <v>20364</v>
      </c>
      <c r="C143" s="64">
        <f>'[2]as of Mar_all banks'!C195</f>
        <v>7623.43055</v>
      </c>
      <c r="D143" s="64">
        <f>'[2]as of Mar_all banks'!D195</f>
        <v>1736.06765</v>
      </c>
      <c r="E143" s="65">
        <f t="shared" si="50"/>
        <v>9359.4982</v>
      </c>
      <c r="F143" s="65">
        <f t="shared" si="51"/>
        <v>11004.5018</v>
      </c>
      <c r="G143" s="65">
        <f t="shared" si="52"/>
        <v>12740.569449999999</v>
      </c>
      <c r="H143" s="66">
        <f t="shared" si="49"/>
        <v>45.96100078570026</v>
      </c>
      <c r="I143" s="67"/>
    </row>
    <row r="144" spans="1:9" s="56" customFormat="1" ht="11.25" customHeight="1">
      <c r="A144" s="63" t="s">
        <v>205</v>
      </c>
      <c r="B144" s="64">
        <f>'[2]as of Mar_all banks'!B196</f>
        <v>365042.938</v>
      </c>
      <c r="C144" s="64">
        <f>'[2]as of Mar_all banks'!C196</f>
        <v>362437.10293999995</v>
      </c>
      <c r="D144" s="64">
        <f>'[2]as of Mar_all banks'!D196</f>
        <v>2605.7598700000003</v>
      </c>
      <c r="E144" s="65">
        <f t="shared" si="50"/>
        <v>365042.86280999996</v>
      </c>
      <c r="F144" s="65">
        <f t="shared" si="51"/>
        <v>0.07519000006141141</v>
      </c>
      <c r="G144" s="65">
        <f t="shared" si="52"/>
        <v>2605.8350600000704</v>
      </c>
      <c r="H144" s="66">
        <f t="shared" si="49"/>
        <v>99.99997940242305</v>
      </c>
      <c r="I144" s="67"/>
    </row>
    <row r="145" spans="1:9" s="56" customFormat="1" ht="11.25" customHeight="1">
      <c r="A145" s="63" t="s">
        <v>206</v>
      </c>
      <c r="B145" s="64">
        <f>'[2]as of Mar_all banks'!B197</f>
        <v>326470.934</v>
      </c>
      <c r="C145" s="64">
        <f>'[2]as of Mar_all banks'!C197</f>
        <v>249876.27159</v>
      </c>
      <c r="D145" s="64">
        <f>'[2]as of Mar_all banks'!D197</f>
        <v>75874.04496999999</v>
      </c>
      <c r="E145" s="65">
        <f t="shared" si="50"/>
        <v>325750.31655999995</v>
      </c>
      <c r="F145" s="65">
        <f t="shared" si="51"/>
        <v>720.61744000006</v>
      </c>
      <c r="G145" s="65">
        <f t="shared" si="52"/>
        <v>76594.66241000002</v>
      </c>
      <c r="H145" s="66">
        <f t="shared" si="49"/>
        <v>99.77927056746802</v>
      </c>
      <c r="I145" s="67"/>
    </row>
    <row r="146" spans="1:9" s="56" customFormat="1" ht="11.25" customHeight="1">
      <c r="A146" s="63" t="s">
        <v>207</v>
      </c>
      <c r="B146" s="64">
        <f>'[2]as of Mar_all banks'!B198</f>
        <v>117476</v>
      </c>
      <c r="C146" s="64">
        <f>'[2]as of Mar_all banks'!C198</f>
        <v>78529.33337000001</v>
      </c>
      <c r="D146" s="64">
        <f>'[2]as of Mar_all banks'!D198</f>
        <v>38946.66663</v>
      </c>
      <c r="E146" s="65">
        <f t="shared" si="50"/>
        <v>117476</v>
      </c>
      <c r="F146" s="65">
        <f t="shared" si="51"/>
        <v>0</v>
      </c>
      <c r="G146" s="65">
        <f t="shared" si="52"/>
        <v>38946.66662999999</v>
      </c>
      <c r="H146" s="66">
        <f t="shared" si="49"/>
        <v>100</v>
      </c>
      <c r="I146" s="67"/>
    </row>
    <row r="147" spans="1:9" s="56" customFormat="1" ht="11.25" customHeight="1">
      <c r="A147" s="85" t="s">
        <v>208</v>
      </c>
      <c r="B147" s="64">
        <f>'[2]as of Mar_all banks'!B199</f>
        <v>402866</v>
      </c>
      <c r="C147" s="64">
        <f>'[2]as of Mar_all banks'!C199</f>
        <v>127381.18401000001</v>
      </c>
      <c r="D147" s="64">
        <f>'[2]as of Mar_all banks'!D199</f>
        <v>275433.90826</v>
      </c>
      <c r="E147" s="65">
        <f t="shared" si="50"/>
        <v>402815.09227</v>
      </c>
      <c r="F147" s="65">
        <f t="shared" si="51"/>
        <v>50.907729999977164</v>
      </c>
      <c r="G147" s="65">
        <f t="shared" si="52"/>
        <v>275484.81599</v>
      </c>
      <c r="H147" s="66">
        <f t="shared" si="49"/>
        <v>99.98736360725403</v>
      </c>
      <c r="I147" s="67"/>
    </row>
    <row r="148" spans="1:9" s="56" customFormat="1" ht="11.25" customHeight="1">
      <c r="A148" s="63" t="s">
        <v>209</v>
      </c>
      <c r="B148" s="64">
        <f>'[2]as of Mar_all banks'!B200</f>
        <v>355425.389</v>
      </c>
      <c r="C148" s="64">
        <f>'[2]as of Mar_all banks'!C200</f>
        <v>68508.6061</v>
      </c>
      <c r="D148" s="64">
        <f>'[2]as of Mar_all banks'!D200</f>
        <v>25217.365879999998</v>
      </c>
      <c r="E148" s="65">
        <f t="shared" si="50"/>
        <v>93725.97198</v>
      </c>
      <c r="F148" s="65">
        <f t="shared" si="51"/>
        <v>261699.41702000002</v>
      </c>
      <c r="G148" s="65">
        <f t="shared" si="52"/>
        <v>286916.7829</v>
      </c>
      <c r="H148" s="66">
        <f t="shared" si="49"/>
        <v>26.370083533903088</v>
      </c>
      <c r="I148" s="67"/>
    </row>
    <row r="149" spans="1:9" s="56" customFormat="1" ht="11.25" customHeight="1">
      <c r="A149" s="63" t="s">
        <v>210</v>
      </c>
      <c r="B149" s="64">
        <f>'[2]as of Mar_all banks'!B201</f>
        <v>41701.242</v>
      </c>
      <c r="C149" s="64">
        <f>'[2]as of Mar_all banks'!C201</f>
        <v>39262.552299999996</v>
      </c>
      <c r="D149" s="64">
        <f>'[2]as of Mar_all banks'!D201</f>
        <v>2285.96371</v>
      </c>
      <c r="E149" s="65">
        <f t="shared" si="50"/>
        <v>41548.51600999999</v>
      </c>
      <c r="F149" s="65">
        <f t="shared" si="51"/>
        <v>152.72599000000628</v>
      </c>
      <c r="G149" s="65">
        <f t="shared" si="52"/>
        <v>2438.6897000000026</v>
      </c>
      <c r="H149" s="66">
        <f t="shared" si="49"/>
        <v>99.63376153161096</v>
      </c>
      <c r="I149" s="67"/>
    </row>
    <row r="150" spans="1:9" s="56" customFormat="1" ht="11.25" customHeight="1">
      <c r="A150" s="63" t="s">
        <v>211</v>
      </c>
      <c r="B150" s="64">
        <f>'[2]as of Mar_all banks'!B202</f>
        <v>642491.92</v>
      </c>
      <c r="C150" s="64">
        <f>'[2]as of Mar_all banks'!C202</f>
        <v>354097.32143000007</v>
      </c>
      <c r="D150" s="64">
        <f>'[2]as of Mar_all banks'!D202</f>
        <v>72837.10125</v>
      </c>
      <c r="E150" s="65">
        <f t="shared" si="50"/>
        <v>426934.4226800001</v>
      </c>
      <c r="F150" s="65">
        <f t="shared" si="51"/>
        <v>215557.49731999997</v>
      </c>
      <c r="G150" s="65">
        <f t="shared" si="52"/>
        <v>288394.59857</v>
      </c>
      <c r="H150" s="66">
        <f t="shared" si="49"/>
        <v>66.4497730461731</v>
      </c>
      <c r="I150" s="67"/>
    </row>
    <row r="151" spans="1:9" s="56" customFormat="1" ht="11.25" customHeight="1">
      <c r="A151" s="63" t="s">
        <v>212</v>
      </c>
      <c r="B151" s="64">
        <f>'[2]as of Mar_all banks'!B203</f>
        <v>19117.564</v>
      </c>
      <c r="C151" s="64">
        <f>'[2]as of Mar_all banks'!C203</f>
        <v>13693.613210000001</v>
      </c>
      <c r="D151" s="64">
        <f>'[2]as of Mar_all banks'!D203</f>
        <v>1954.41464</v>
      </c>
      <c r="E151" s="65">
        <f t="shared" si="50"/>
        <v>15648.027850000002</v>
      </c>
      <c r="F151" s="65">
        <f t="shared" si="51"/>
        <v>3469.5361499999963</v>
      </c>
      <c r="G151" s="65">
        <f t="shared" si="52"/>
        <v>5423.950789999997</v>
      </c>
      <c r="H151" s="66">
        <f t="shared" si="49"/>
        <v>81.85157821362597</v>
      </c>
      <c r="I151" s="67"/>
    </row>
    <row r="152" spans="1:9" s="56" customFormat="1" ht="11.25" customHeight="1">
      <c r="A152" s="63" t="s">
        <v>213</v>
      </c>
      <c r="B152" s="64">
        <f>'[2]as of Mar_all banks'!B204</f>
        <v>779393.583</v>
      </c>
      <c r="C152" s="64">
        <f>'[2]as of Mar_all banks'!C204</f>
        <v>755451.77637</v>
      </c>
      <c r="D152" s="64">
        <f>'[2]as of Mar_all banks'!D204</f>
        <v>23914.29393</v>
      </c>
      <c r="E152" s="65">
        <f t="shared" si="50"/>
        <v>779366.0703</v>
      </c>
      <c r="F152" s="65">
        <f t="shared" si="51"/>
        <v>27.512699999962933</v>
      </c>
      <c r="G152" s="65">
        <f t="shared" si="52"/>
        <v>23941.806630000006</v>
      </c>
      <c r="H152" s="66">
        <f t="shared" si="49"/>
        <v>99.99646998633295</v>
      </c>
      <c r="I152" s="67"/>
    </row>
    <row r="153" spans="1:9" s="56" customFormat="1" ht="11.25" customHeight="1">
      <c r="A153" s="63" t="s">
        <v>214</v>
      </c>
      <c r="B153" s="64">
        <f>'[2]as of Mar_all banks'!B205</f>
        <v>14725.105</v>
      </c>
      <c r="C153" s="64">
        <f>'[2]as of Mar_all banks'!C205</f>
        <v>14015.669030000001</v>
      </c>
      <c r="D153" s="64">
        <f>'[2]as of Mar_all banks'!D205</f>
        <v>708.7084699999999</v>
      </c>
      <c r="E153" s="65">
        <f t="shared" si="50"/>
        <v>14724.3775</v>
      </c>
      <c r="F153" s="65">
        <f t="shared" si="51"/>
        <v>0.7274999999990541</v>
      </c>
      <c r="G153" s="65">
        <f t="shared" si="52"/>
        <v>709.4359699999986</v>
      </c>
      <c r="H153" s="66">
        <f t="shared" si="49"/>
        <v>99.9950594579801</v>
      </c>
      <c r="I153" s="67"/>
    </row>
    <row r="154" spans="1:9" s="56" customFormat="1" ht="11.25" customHeight="1">
      <c r="A154" s="63" t="s">
        <v>215</v>
      </c>
      <c r="B154" s="64">
        <f>'[2]as of Mar_all banks'!B206</f>
        <v>25696</v>
      </c>
      <c r="C154" s="64">
        <f>'[2]as of Mar_all banks'!C206</f>
        <v>20115.58046</v>
      </c>
      <c r="D154" s="64">
        <f>'[2]as of Mar_all banks'!D206</f>
        <v>5580.41954</v>
      </c>
      <c r="E154" s="65">
        <f t="shared" si="50"/>
        <v>25696</v>
      </c>
      <c r="F154" s="65">
        <f t="shared" si="51"/>
        <v>0</v>
      </c>
      <c r="G154" s="65">
        <f t="shared" si="52"/>
        <v>5580.419539999999</v>
      </c>
      <c r="H154" s="66">
        <f t="shared" si="49"/>
        <v>100</v>
      </c>
      <c r="I154" s="67"/>
    </row>
    <row r="155" spans="1:9" s="56" customFormat="1" ht="11.25" customHeight="1">
      <c r="A155" s="63"/>
      <c r="B155" s="69"/>
      <c r="C155" s="69"/>
      <c r="D155" s="69"/>
      <c r="E155" s="69"/>
      <c r="F155" s="69"/>
      <c r="G155" s="69"/>
      <c r="H155" s="60"/>
      <c r="I155" s="61"/>
    </row>
    <row r="156" spans="1:9" s="56" customFormat="1" ht="11.25" customHeight="1">
      <c r="A156" s="58" t="s">
        <v>216</v>
      </c>
      <c r="B156" s="71">
        <f aca="true" t="shared" si="53" ref="B156:G156">SUM(B157:B161)</f>
        <v>25570647.281</v>
      </c>
      <c r="C156" s="71">
        <f t="shared" si="53"/>
        <v>20959230.260839995</v>
      </c>
      <c r="D156" s="71">
        <f t="shared" si="53"/>
        <v>3181163.4465600005</v>
      </c>
      <c r="E156" s="71">
        <f t="shared" si="53"/>
        <v>24140393.707399998</v>
      </c>
      <c r="F156" s="71">
        <f t="shared" si="53"/>
        <v>1430253.5736000054</v>
      </c>
      <c r="G156" s="71">
        <f t="shared" si="53"/>
        <v>4611417.020160006</v>
      </c>
      <c r="H156" s="60">
        <f>E156/B156*100</f>
        <v>94.40665870565296</v>
      </c>
      <c r="I156" s="61"/>
    </row>
    <row r="157" spans="1:9" s="56" customFormat="1" ht="11.25" customHeight="1">
      <c r="A157" s="63" t="s">
        <v>107</v>
      </c>
      <c r="B157" s="64">
        <f>'[2]as of Mar_all banks'!B209</f>
        <v>25516815.686</v>
      </c>
      <c r="C157" s="64">
        <f>'[2]as of Mar_all banks'!C209</f>
        <v>20912667.857159995</v>
      </c>
      <c r="D157" s="64">
        <f>'[2]as of Mar_all banks'!D209</f>
        <v>3178118.75758</v>
      </c>
      <c r="E157" s="65">
        <f>SUM(C157:D157)</f>
        <v>24090786.614739995</v>
      </c>
      <c r="F157" s="65">
        <f>B157-E157</f>
        <v>1426029.0712600052</v>
      </c>
      <c r="G157" s="65">
        <f>B157-C157</f>
        <v>4604147.828840006</v>
      </c>
      <c r="H157" s="66">
        <f>E157/B157*100</f>
        <v>94.41141446170963</v>
      </c>
      <c r="I157" s="67"/>
    </row>
    <row r="158" spans="1:9" s="56" customFormat="1" ht="11.25" customHeight="1">
      <c r="A158" s="63" t="s">
        <v>217</v>
      </c>
      <c r="B158" s="64">
        <f>'[2]as of Mar_all banks'!B210</f>
        <v>11861</v>
      </c>
      <c r="C158" s="64">
        <f>'[2]as of Mar_all banks'!C210</f>
        <v>8395.12083</v>
      </c>
      <c r="D158" s="64">
        <f>'[2]as of Mar_all banks'!D210</f>
        <v>982.03383</v>
      </c>
      <c r="E158" s="65">
        <f>SUM(C158:D158)</f>
        <v>9377.15466</v>
      </c>
      <c r="F158" s="65">
        <f>B158-E158</f>
        <v>2483.84534</v>
      </c>
      <c r="G158" s="65">
        <f>B158-C158</f>
        <v>3465.87917</v>
      </c>
      <c r="H158" s="66">
        <f>E158/B158*100</f>
        <v>79.05871899502571</v>
      </c>
      <c r="I158" s="67"/>
    </row>
    <row r="159" spans="1:9" s="56" customFormat="1" ht="11.25" customHeight="1">
      <c r="A159" s="63" t="s">
        <v>218</v>
      </c>
      <c r="B159" s="64">
        <f>'[2]as of Mar_all banks'!B211</f>
        <v>7849</v>
      </c>
      <c r="C159" s="64">
        <f>'[2]as of Mar_all banks'!C211</f>
        <v>7818.86931</v>
      </c>
      <c r="D159" s="64">
        <f>'[2]as of Mar_all banks'!D211</f>
        <v>29.20734</v>
      </c>
      <c r="E159" s="65">
        <f>SUM(C159:D159)</f>
        <v>7848.07665</v>
      </c>
      <c r="F159" s="65">
        <f>B159-E159</f>
        <v>0.9233500000000276</v>
      </c>
      <c r="G159" s="65">
        <f>B159-C159</f>
        <v>30.13068999999996</v>
      </c>
      <c r="H159" s="66">
        <f>E159/B159*100</f>
        <v>99.98823608102943</v>
      </c>
      <c r="I159" s="67"/>
    </row>
    <row r="160" spans="1:9" s="56" customFormat="1" ht="11.25" customHeight="1">
      <c r="A160" s="63" t="s">
        <v>219</v>
      </c>
      <c r="B160" s="64">
        <f>'[2]as of Mar_all banks'!B212</f>
        <v>10577.595</v>
      </c>
      <c r="C160" s="64">
        <f>'[2]as of Mar_all banks'!C212</f>
        <v>7054.66958</v>
      </c>
      <c r="D160" s="64">
        <f>'[2]as of Mar_all banks'!D212</f>
        <v>1791.8892700000001</v>
      </c>
      <c r="E160" s="65">
        <f>SUM(C160:D160)</f>
        <v>8846.55885</v>
      </c>
      <c r="F160" s="65">
        <f>B160-E160</f>
        <v>1731.03615</v>
      </c>
      <c r="G160" s="65">
        <f>B160-C160</f>
        <v>3522.9254199999996</v>
      </c>
      <c r="H160" s="66">
        <f>E160/B160*100</f>
        <v>83.63487966782618</v>
      </c>
      <c r="I160" s="67"/>
    </row>
    <row r="161" spans="1:9" s="56" customFormat="1" ht="11.25" customHeight="1">
      <c r="A161" s="63" t="s">
        <v>220</v>
      </c>
      <c r="B161" s="64">
        <f>'[2]as of Mar_all banks'!B213</f>
        <v>23544</v>
      </c>
      <c r="C161" s="64">
        <f>'[2]as of Mar_all banks'!C213</f>
        <v>23293.74396</v>
      </c>
      <c r="D161" s="64">
        <f>'[2]as of Mar_all banks'!D213</f>
        <v>241.55854000000002</v>
      </c>
      <c r="E161" s="65">
        <f>SUM(C161:D161)</f>
        <v>23535.3025</v>
      </c>
      <c r="F161" s="65">
        <f>B161-E161</f>
        <v>8.6974999999984</v>
      </c>
      <c r="G161" s="65">
        <f>B161-C161</f>
        <v>250.2560400000002</v>
      </c>
      <c r="H161" s="66">
        <f>E161/B161*100</f>
        <v>99.9630585287122</v>
      </c>
      <c r="I161" s="67"/>
    </row>
    <row r="162" spans="1:9" s="56" customFormat="1" ht="11.25" customHeight="1">
      <c r="A162" s="63"/>
      <c r="B162" s="69"/>
      <c r="C162" s="69"/>
      <c r="D162" s="69"/>
      <c r="E162" s="69"/>
      <c r="F162" s="69"/>
      <c r="G162" s="69"/>
      <c r="H162" s="60"/>
      <c r="I162" s="61"/>
    </row>
    <row r="163" spans="1:9" s="56" customFormat="1" ht="11.25" customHeight="1">
      <c r="A163" s="58" t="s">
        <v>221</v>
      </c>
      <c r="B163" s="71">
        <f aca="true" t="shared" si="54" ref="B163:G163">SUM(B164:B166)</f>
        <v>557830.4349999999</v>
      </c>
      <c r="C163" s="71">
        <f t="shared" si="54"/>
        <v>422521.97212</v>
      </c>
      <c r="D163" s="71">
        <f t="shared" si="54"/>
        <v>77530.09079999999</v>
      </c>
      <c r="E163" s="71">
        <f t="shared" si="54"/>
        <v>500052.06292000005</v>
      </c>
      <c r="F163" s="71">
        <f t="shared" si="54"/>
        <v>57778.37207999995</v>
      </c>
      <c r="G163" s="71">
        <f t="shared" si="54"/>
        <v>135308.46287999995</v>
      </c>
      <c r="H163" s="60">
        <f>E163/B163*100</f>
        <v>89.6423055368071</v>
      </c>
      <c r="I163" s="61"/>
    </row>
    <row r="164" spans="1:9" s="56" customFormat="1" ht="11.25" customHeight="1">
      <c r="A164" s="63" t="s">
        <v>197</v>
      </c>
      <c r="B164" s="64">
        <f>'[2]as of Mar_all banks'!B216</f>
        <v>503408.327</v>
      </c>
      <c r="C164" s="64">
        <f>'[2]as of Mar_all banks'!C216</f>
        <v>382075.24976000004</v>
      </c>
      <c r="D164" s="64">
        <f>'[2]as of Mar_all banks'!D216</f>
        <v>74177.43994</v>
      </c>
      <c r="E164" s="65">
        <f>SUM(C164:D164)</f>
        <v>456252.68970000005</v>
      </c>
      <c r="F164" s="65">
        <f>B164-E164</f>
        <v>47155.637299999944</v>
      </c>
      <c r="G164" s="65">
        <f>B164-C164</f>
        <v>121333.07723999996</v>
      </c>
      <c r="H164" s="66">
        <f>E164/B164*100</f>
        <v>90.63272600574207</v>
      </c>
      <c r="I164" s="67"/>
    </row>
    <row r="165" spans="1:9" s="56" customFormat="1" ht="11.25" customHeight="1">
      <c r="A165" s="63" t="s">
        <v>222</v>
      </c>
      <c r="B165" s="64">
        <f>'[2]as of Mar_all banks'!B217</f>
        <v>9327</v>
      </c>
      <c r="C165" s="64">
        <f>'[2]as of Mar_all banks'!C217</f>
        <v>6790.58076</v>
      </c>
      <c r="D165" s="64">
        <f>'[2]as of Mar_all banks'!D217</f>
        <v>1477.23615</v>
      </c>
      <c r="E165" s="65">
        <f>SUM(C165:D165)</f>
        <v>8267.81691</v>
      </c>
      <c r="F165" s="65">
        <f>B165-E165</f>
        <v>1059.1830900000004</v>
      </c>
      <c r="G165" s="65">
        <f>B165-C165</f>
        <v>2536.41924</v>
      </c>
      <c r="H165" s="66">
        <f>E165/B165*100</f>
        <v>88.6439038275973</v>
      </c>
      <c r="I165" s="67"/>
    </row>
    <row r="166" spans="1:9" s="56" customFormat="1" ht="11.25" customHeight="1">
      <c r="A166" s="63" t="s">
        <v>223</v>
      </c>
      <c r="B166" s="64">
        <f>'[2]as of Mar_all banks'!B218</f>
        <v>45095.108</v>
      </c>
      <c r="C166" s="64">
        <f>'[2]as of Mar_all banks'!C218</f>
        <v>33656.141599999995</v>
      </c>
      <c r="D166" s="64">
        <f>'[2]as of Mar_all banks'!D218</f>
        <v>1875.41471</v>
      </c>
      <c r="E166" s="65">
        <f>SUM(C166:D166)</f>
        <v>35531.55630999999</v>
      </c>
      <c r="F166" s="65">
        <f>B166-E166</f>
        <v>9563.551690000008</v>
      </c>
      <c r="G166" s="65">
        <f>B166-C166</f>
        <v>11438.966400000005</v>
      </c>
      <c r="H166" s="66">
        <f>E166/B166*100</f>
        <v>78.79248522921819</v>
      </c>
      <c r="I166" s="67"/>
    </row>
    <row r="167" spans="1:9" s="56" customFormat="1" ht="11.25" customHeight="1">
      <c r="A167" s="63" t="s">
        <v>224</v>
      </c>
      <c r="B167" s="69"/>
      <c r="C167" s="69"/>
      <c r="D167" s="69"/>
      <c r="E167" s="69"/>
      <c r="F167" s="69"/>
      <c r="G167" s="69"/>
      <c r="H167" s="60"/>
      <c r="I167" s="61"/>
    </row>
    <row r="168" spans="1:9" s="56" customFormat="1" ht="11.25" customHeight="1">
      <c r="A168" s="58" t="s">
        <v>225</v>
      </c>
      <c r="B168" s="71">
        <f aca="true" t="shared" si="55" ref="B168:G168">SUM(B169:B173)</f>
        <v>1151144.8090000001</v>
      </c>
      <c r="C168" s="71">
        <f t="shared" si="55"/>
        <v>941724.1601099999</v>
      </c>
      <c r="D168" s="71">
        <f t="shared" si="55"/>
        <v>87528.23361</v>
      </c>
      <c r="E168" s="71">
        <f t="shared" si="55"/>
        <v>1029252.39372</v>
      </c>
      <c r="F168" s="71">
        <f t="shared" si="55"/>
        <v>121892.41528000003</v>
      </c>
      <c r="G168" s="71">
        <f t="shared" si="55"/>
        <v>209420.64889</v>
      </c>
      <c r="H168" s="60">
        <f aca="true" t="shared" si="56" ref="H168:H173">E168/B168*100</f>
        <v>89.41120054340618</v>
      </c>
      <c r="I168" s="61"/>
    </row>
    <row r="169" spans="1:9" s="56" customFormat="1" ht="11.25" customHeight="1">
      <c r="A169" s="63" t="s">
        <v>197</v>
      </c>
      <c r="B169" s="64">
        <f>'[2]as of Mar_all banks'!B221</f>
        <v>997951.638</v>
      </c>
      <c r="C169" s="64">
        <f>'[2]as of Mar_all banks'!C221</f>
        <v>810199.77748</v>
      </c>
      <c r="D169" s="64">
        <f>'[2]as of Mar_all banks'!D221</f>
        <v>68733.17713</v>
      </c>
      <c r="E169" s="65">
        <f>SUM(C169:D169)</f>
        <v>878932.95461</v>
      </c>
      <c r="F169" s="65">
        <f>B169-E169</f>
        <v>119018.68339000002</v>
      </c>
      <c r="G169" s="65">
        <f>B169-C169</f>
        <v>187751.86052</v>
      </c>
      <c r="H169" s="66">
        <f t="shared" si="56"/>
        <v>88.07370228596187</v>
      </c>
      <c r="I169" s="67"/>
    </row>
    <row r="170" spans="1:9" s="56" customFormat="1" ht="11.25" customHeight="1">
      <c r="A170" s="63" t="s">
        <v>226</v>
      </c>
      <c r="B170" s="64">
        <f>'[2]as of Mar_all banks'!B222</f>
        <v>100997.774</v>
      </c>
      <c r="C170" s="64">
        <f>'[2]as of Mar_all banks'!C222</f>
        <v>92544.62524</v>
      </c>
      <c r="D170" s="64">
        <f>'[2]as of Mar_all banks'!D222</f>
        <v>8267.446320000001</v>
      </c>
      <c r="E170" s="65">
        <f>SUM(C170:D170)</f>
        <v>100812.07156</v>
      </c>
      <c r="F170" s="65">
        <f>B170-E170</f>
        <v>185.7024400000082</v>
      </c>
      <c r="G170" s="65">
        <f>B170-C170</f>
        <v>8453.148760000011</v>
      </c>
      <c r="H170" s="66">
        <f t="shared" si="56"/>
        <v>99.8161321456451</v>
      </c>
      <c r="I170" s="67"/>
    </row>
    <row r="171" spans="1:9" s="56" customFormat="1" ht="11.25" customHeight="1">
      <c r="A171" s="63" t="s">
        <v>227</v>
      </c>
      <c r="B171" s="64">
        <f>'[2]as of Mar_all banks'!B223</f>
        <v>9656</v>
      </c>
      <c r="C171" s="64">
        <f>'[2]as of Mar_all banks'!C223</f>
        <v>9569.192710000001</v>
      </c>
      <c r="D171" s="64">
        <f>'[2]as of Mar_all banks'!D223</f>
        <v>86.64069</v>
      </c>
      <c r="E171" s="65">
        <f>SUM(C171:D171)</f>
        <v>9655.833400000001</v>
      </c>
      <c r="F171" s="65">
        <f>B171-E171</f>
        <v>0.1665999999986525</v>
      </c>
      <c r="G171" s="65">
        <f>B171-C171</f>
        <v>86.80728999999883</v>
      </c>
      <c r="H171" s="66">
        <f>E171/B171*100</f>
        <v>99.99827464788734</v>
      </c>
      <c r="I171" s="67"/>
    </row>
    <row r="172" spans="1:9" s="56" customFormat="1" ht="11.25" customHeight="1">
      <c r="A172" s="63" t="s">
        <v>228</v>
      </c>
      <c r="B172" s="64">
        <f>'[2]as of Mar_all banks'!B224</f>
        <v>18940.397</v>
      </c>
      <c r="C172" s="64">
        <f>'[2]as of Mar_all banks'!C224</f>
        <v>11136.769289999998</v>
      </c>
      <c r="D172" s="64">
        <f>'[2]as of Mar_all banks'!D224</f>
        <v>5893.09289</v>
      </c>
      <c r="E172" s="65">
        <f>SUM(C172:D172)</f>
        <v>17029.862179999996</v>
      </c>
      <c r="F172" s="65">
        <f>B172-E172</f>
        <v>1910.5348200000044</v>
      </c>
      <c r="G172" s="65">
        <f>B172-C172</f>
        <v>7803.6277100000025</v>
      </c>
      <c r="H172" s="66">
        <f>E172/B172*100</f>
        <v>89.91291037880565</v>
      </c>
      <c r="I172" s="67"/>
    </row>
    <row r="173" spans="1:9" s="56" customFormat="1" ht="11.25" customHeight="1">
      <c r="A173" s="63" t="s">
        <v>229</v>
      </c>
      <c r="B173" s="64">
        <f>'[2]as of Mar_all banks'!B225</f>
        <v>23599</v>
      </c>
      <c r="C173" s="64">
        <f>'[2]as of Mar_all banks'!C225</f>
        <v>18273.79539</v>
      </c>
      <c r="D173" s="64">
        <f>'[2]as of Mar_all banks'!D225</f>
        <v>4547.87658</v>
      </c>
      <c r="E173" s="65">
        <f>SUM(C173:D173)</f>
        <v>22821.67197</v>
      </c>
      <c r="F173" s="65">
        <f>B173-E173</f>
        <v>777.3280300000006</v>
      </c>
      <c r="G173" s="65">
        <f>B173-C173</f>
        <v>5325.204610000001</v>
      </c>
      <c r="H173" s="66">
        <f t="shared" si="56"/>
        <v>96.70609758888088</v>
      </c>
      <c r="I173" s="67"/>
    </row>
    <row r="174" spans="1:9" s="56" customFormat="1" ht="11.25" customHeight="1">
      <c r="A174" s="63"/>
      <c r="B174" s="69"/>
      <c r="C174" s="69"/>
      <c r="D174" s="69"/>
      <c r="E174" s="69"/>
      <c r="F174" s="69"/>
      <c r="G174" s="69"/>
      <c r="H174" s="60"/>
      <c r="I174" s="61"/>
    </row>
    <row r="175" spans="1:9" s="56" customFormat="1" ht="11.25" customHeight="1">
      <c r="A175" s="58" t="s">
        <v>230</v>
      </c>
      <c r="B175" s="71">
        <f aca="true" t="shared" si="57" ref="B175:G175">SUM(B176:B182)</f>
        <v>15418266.876240002</v>
      </c>
      <c r="C175" s="71">
        <f t="shared" si="57"/>
        <v>5319323.55871</v>
      </c>
      <c r="D175" s="71">
        <f t="shared" si="57"/>
        <v>206546.13839000004</v>
      </c>
      <c r="E175" s="71">
        <f t="shared" si="57"/>
        <v>5525869.6970999995</v>
      </c>
      <c r="F175" s="71">
        <f t="shared" si="57"/>
        <v>9892397.179140003</v>
      </c>
      <c r="G175" s="71">
        <f t="shared" si="57"/>
        <v>10098943.31753</v>
      </c>
      <c r="H175" s="60">
        <f aca="true" t="shared" si="58" ref="H175:H182">E175/B175*100</f>
        <v>35.83975904331715</v>
      </c>
      <c r="I175" s="61"/>
    </row>
    <row r="176" spans="1:9" s="56" customFormat="1" ht="11.25" customHeight="1">
      <c r="A176" s="63" t="s">
        <v>197</v>
      </c>
      <c r="B176" s="64">
        <f>'[2]as of Mar_all banks'!B228</f>
        <v>13406558.451000001</v>
      </c>
      <c r="C176" s="64">
        <f>'[2]as of Mar_all banks'!C228</f>
        <v>3388883.02446</v>
      </c>
      <c r="D176" s="64">
        <f>'[2]as of Mar_all banks'!D228</f>
        <v>156884.86260000002</v>
      </c>
      <c r="E176" s="65">
        <f aca="true" t="shared" si="59" ref="E176:E182">SUM(C176:D176)</f>
        <v>3545767.88706</v>
      </c>
      <c r="F176" s="65">
        <f aca="true" t="shared" si="60" ref="F176:F182">B176-E176</f>
        <v>9860790.563940002</v>
      </c>
      <c r="G176" s="65">
        <f aca="true" t="shared" si="61" ref="G176:G182">B176-C176</f>
        <v>10017675.426540002</v>
      </c>
      <c r="H176" s="66">
        <f t="shared" si="58"/>
        <v>26.448009755967757</v>
      </c>
      <c r="I176" s="67"/>
    </row>
    <row r="177" spans="1:9" s="56" customFormat="1" ht="11.25" customHeight="1">
      <c r="A177" s="63" t="s">
        <v>231</v>
      </c>
      <c r="B177" s="64">
        <f>'[2]as of Mar_all banks'!B229</f>
        <v>26973.08</v>
      </c>
      <c r="C177" s="64">
        <f>'[2]as of Mar_all banks'!C229</f>
        <v>19896.535829999997</v>
      </c>
      <c r="D177" s="64">
        <f>'[2]as of Mar_all banks'!D229</f>
        <v>7074.456190000001</v>
      </c>
      <c r="E177" s="65">
        <f t="shared" si="59"/>
        <v>26970.992019999998</v>
      </c>
      <c r="F177" s="65">
        <f t="shared" si="60"/>
        <v>2.0879800000038813</v>
      </c>
      <c r="G177" s="65">
        <f t="shared" si="61"/>
        <v>7076.544170000005</v>
      </c>
      <c r="H177" s="66">
        <f t="shared" si="58"/>
        <v>99.99225902269966</v>
      </c>
      <c r="I177" s="67"/>
    </row>
    <row r="178" spans="1:9" s="56" customFormat="1" ht="11.25" customHeight="1">
      <c r="A178" s="63" t="s">
        <v>232</v>
      </c>
      <c r="B178" s="64">
        <f>'[2]as of Mar_all banks'!B230</f>
        <v>371714.42424</v>
      </c>
      <c r="C178" s="64">
        <f>'[2]as of Mar_all banks'!C230</f>
        <v>333737.36278</v>
      </c>
      <c r="D178" s="64">
        <f>'[2]as of Mar_all banks'!D230</f>
        <v>29837.039000000004</v>
      </c>
      <c r="E178" s="65">
        <f t="shared" si="59"/>
        <v>363574.40178</v>
      </c>
      <c r="F178" s="65">
        <f t="shared" si="60"/>
        <v>8140.022460000007</v>
      </c>
      <c r="G178" s="65">
        <f t="shared" si="61"/>
        <v>37977.06146</v>
      </c>
      <c r="H178" s="66">
        <f t="shared" si="58"/>
        <v>97.81014081532</v>
      </c>
      <c r="I178" s="67"/>
    </row>
    <row r="179" spans="1:9" s="56" customFormat="1" ht="11.25" customHeight="1">
      <c r="A179" s="63" t="s">
        <v>233</v>
      </c>
      <c r="B179" s="64">
        <f>'[2]as of Mar_all banks'!B231</f>
        <v>5345</v>
      </c>
      <c r="C179" s="64">
        <f>'[2]as of Mar_all banks'!C231</f>
        <v>5344.9642</v>
      </c>
      <c r="D179" s="64">
        <f>'[2]as of Mar_all banks'!D231</f>
        <v>0</v>
      </c>
      <c r="E179" s="65">
        <f t="shared" si="59"/>
        <v>5344.9642</v>
      </c>
      <c r="F179" s="65">
        <f t="shared" si="60"/>
        <v>0.035799999999653664</v>
      </c>
      <c r="G179" s="65">
        <f t="shared" si="61"/>
        <v>0.035799999999653664</v>
      </c>
      <c r="H179" s="66">
        <f t="shared" si="58"/>
        <v>99.99933021515436</v>
      </c>
      <c r="I179" s="67"/>
    </row>
    <row r="180" spans="1:9" s="56" customFormat="1" ht="11.25" customHeight="1">
      <c r="A180" s="63" t="s">
        <v>234</v>
      </c>
      <c r="B180" s="64">
        <f>'[2]as of Mar_all banks'!B232</f>
        <v>210865.206</v>
      </c>
      <c r="C180" s="64">
        <f>'[2]as of Mar_all banks'!C232</f>
        <v>191282.76913</v>
      </c>
      <c r="D180" s="64">
        <f>'[2]as of Mar_all banks'!D232</f>
        <v>2715.7438600000005</v>
      </c>
      <c r="E180" s="65">
        <f t="shared" si="59"/>
        <v>193998.51299</v>
      </c>
      <c r="F180" s="65">
        <f t="shared" si="60"/>
        <v>16866.693010000017</v>
      </c>
      <c r="G180" s="65">
        <f t="shared" si="61"/>
        <v>19582.436870000005</v>
      </c>
      <c r="H180" s="66">
        <f t="shared" si="58"/>
        <v>92.00119672185272</v>
      </c>
      <c r="I180" s="67"/>
    </row>
    <row r="181" spans="1:9" s="56" customFormat="1" ht="11.25" customHeight="1">
      <c r="A181" s="63" t="s">
        <v>235</v>
      </c>
      <c r="B181" s="64">
        <f>'[2]as of Mar_all banks'!B233</f>
        <v>1390870.715</v>
      </c>
      <c r="C181" s="64">
        <f>'[2]as of Mar_all banks'!C233</f>
        <v>1375347.78934</v>
      </c>
      <c r="D181" s="64">
        <f>'[2]as of Mar_all banks'!D233</f>
        <v>8925.14971</v>
      </c>
      <c r="E181" s="65">
        <f t="shared" si="59"/>
        <v>1384272.93905</v>
      </c>
      <c r="F181" s="65">
        <f t="shared" si="60"/>
        <v>6597.775950000156</v>
      </c>
      <c r="G181" s="65">
        <f t="shared" si="61"/>
        <v>15522.925660000183</v>
      </c>
      <c r="H181" s="66">
        <f t="shared" si="58"/>
        <v>99.52563700717502</v>
      </c>
      <c r="I181" s="67"/>
    </row>
    <row r="182" spans="1:9" s="56" customFormat="1" ht="11.25" customHeight="1">
      <c r="A182" s="63" t="s">
        <v>236</v>
      </c>
      <c r="B182" s="64">
        <f>'[2]as of Mar_all banks'!B234</f>
        <v>5940</v>
      </c>
      <c r="C182" s="64">
        <f>'[2]as of Mar_all banks'!C234</f>
        <v>4831.11297</v>
      </c>
      <c r="D182" s="64">
        <f>'[2]as of Mar_all banks'!D234</f>
        <v>1108.88703</v>
      </c>
      <c r="E182" s="65">
        <f t="shared" si="59"/>
        <v>5940</v>
      </c>
      <c r="F182" s="65">
        <f t="shared" si="60"/>
        <v>0</v>
      </c>
      <c r="G182" s="65">
        <f t="shared" si="61"/>
        <v>1108.8870299999999</v>
      </c>
      <c r="H182" s="66">
        <f t="shared" si="58"/>
        <v>100</v>
      </c>
      <c r="I182" s="67"/>
    </row>
    <row r="183" spans="1:9" s="56" customFormat="1" ht="11.25" customHeight="1">
      <c r="A183" s="63"/>
      <c r="B183" s="69"/>
      <c r="C183" s="69"/>
      <c r="D183" s="69"/>
      <c r="E183" s="69"/>
      <c r="F183" s="69"/>
      <c r="G183" s="69"/>
      <c r="H183" s="60"/>
      <c r="I183" s="61"/>
    </row>
    <row r="184" spans="1:9" s="56" customFormat="1" ht="11.25" customHeight="1">
      <c r="A184" s="58" t="s">
        <v>237</v>
      </c>
      <c r="B184" s="59">
        <f aca="true" t="shared" si="62" ref="B184:G184">SUM(B185:B190)</f>
        <v>1203741.473</v>
      </c>
      <c r="C184" s="59">
        <f t="shared" si="62"/>
        <v>900583.4506099999</v>
      </c>
      <c r="D184" s="59">
        <f t="shared" si="62"/>
        <v>73291.62448</v>
      </c>
      <c r="E184" s="59">
        <f t="shared" si="62"/>
        <v>973875.0750899999</v>
      </c>
      <c r="F184" s="59">
        <f t="shared" si="62"/>
        <v>229866.39790999997</v>
      </c>
      <c r="G184" s="59">
        <f t="shared" si="62"/>
        <v>303158.02238999994</v>
      </c>
      <c r="H184" s="60">
        <f aca="true" t="shared" si="63" ref="H184:H189">E184/B184*100</f>
        <v>80.90400612873127</v>
      </c>
      <c r="I184" s="61"/>
    </row>
    <row r="185" spans="1:9" s="56" customFormat="1" ht="11.25" customHeight="1">
      <c r="A185" s="63" t="s">
        <v>238</v>
      </c>
      <c r="B185" s="64">
        <f>'[2]as of Mar_all banks'!B237</f>
        <v>267136.016</v>
      </c>
      <c r="C185" s="64">
        <f>'[2]as of Mar_all banks'!C237</f>
        <v>234638.91974999997</v>
      </c>
      <c r="D185" s="64">
        <f>'[2]as of Mar_all banks'!D237</f>
        <v>20697.336339999987</v>
      </c>
      <c r="E185" s="65">
        <f>SUM(C185:D185)</f>
        <v>255336.25608999995</v>
      </c>
      <c r="F185" s="65">
        <f>B185-E185</f>
        <v>11799.759910000052</v>
      </c>
      <c r="G185" s="65">
        <f>B185-C185</f>
        <v>32497.09625000003</v>
      </c>
      <c r="H185" s="66">
        <f t="shared" si="63"/>
        <v>95.5828644573332</v>
      </c>
      <c r="I185" s="67"/>
    </row>
    <row r="186" spans="1:9" s="56" customFormat="1" ht="11.25" customHeight="1">
      <c r="A186" s="63" t="s">
        <v>239</v>
      </c>
      <c r="B186" s="64">
        <f>'[2]as of Mar_all banks'!B238</f>
        <v>5792</v>
      </c>
      <c r="C186" s="64">
        <f>'[2]as of Mar_all banks'!C238</f>
        <v>4710.1337699999995</v>
      </c>
      <c r="D186" s="64">
        <f>'[2]as of Mar_all banks'!D238</f>
        <v>165.51853</v>
      </c>
      <c r="E186" s="65">
        <f>SUM(C186:D186)</f>
        <v>4875.6523</v>
      </c>
      <c r="F186" s="65">
        <f>B186-E186</f>
        <v>916.3477000000003</v>
      </c>
      <c r="G186" s="65">
        <f>B186-C186</f>
        <v>1081.8662300000005</v>
      </c>
      <c r="H186" s="66">
        <f t="shared" si="63"/>
        <v>84.17907976519336</v>
      </c>
      <c r="I186" s="67"/>
    </row>
    <row r="187" spans="1:9" s="56" customFormat="1" ht="11.25" customHeight="1">
      <c r="A187" s="63" t="s">
        <v>240</v>
      </c>
      <c r="B187" s="64">
        <f>'[2]as of Mar_all banks'!B239</f>
        <v>43542</v>
      </c>
      <c r="C187" s="64">
        <f>'[2]as of Mar_all banks'!C239</f>
        <v>21119.48168</v>
      </c>
      <c r="D187" s="64">
        <f>'[2]as of Mar_all banks'!D239</f>
        <v>22416.32917</v>
      </c>
      <c r="E187" s="65">
        <f>SUM(C187:D187)</f>
        <v>43535.81085</v>
      </c>
      <c r="F187" s="65">
        <f>B187-E187</f>
        <v>6.189149999998335</v>
      </c>
      <c r="G187" s="65">
        <f>B187-C187</f>
        <v>22422.51832</v>
      </c>
      <c r="H187" s="66">
        <f t="shared" si="63"/>
        <v>99.98578579302743</v>
      </c>
      <c r="I187" s="67"/>
    </row>
    <row r="188" spans="1:9" s="56" customFormat="1" ht="11.25" customHeight="1">
      <c r="A188" s="63" t="s">
        <v>241</v>
      </c>
      <c r="B188" s="64">
        <f>'[2]as of Mar_all banks'!B240</f>
        <v>7384.912</v>
      </c>
      <c r="C188" s="64">
        <f>'[2]as of Mar_all banks'!C240</f>
        <v>4776.89432</v>
      </c>
      <c r="D188" s="64">
        <f>'[2]as of Mar_all banks'!D240</f>
        <v>979.20067</v>
      </c>
      <c r="E188" s="65">
        <f>SUM(C188:D188)</f>
        <v>5756.0949900000005</v>
      </c>
      <c r="F188" s="65">
        <f>B188-E188</f>
        <v>1628.8170099999998</v>
      </c>
      <c r="G188" s="65">
        <f>B188-C188</f>
        <v>2608.01768</v>
      </c>
      <c r="H188" s="66">
        <f t="shared" si="63"/>
        <v>77.94398890602895</v>
      </c>
      <c r="I188" s="67"/>
    </row>
    <row r="189" spans="1:9" s="56" customFormat="1" ht="11.25" customHeight="1">
      <c r="A189" s="63" t="s">
        <v>242</v>
      </c>
      <c r="B189" s="64">
        <f>'[2]as of Mar_all banks'!B241</f>
        <v>23546.97</v>
      </c>
      <c r="C189" s="64">
        <f>'[2]as of Mar_all banks'!C241</f>
        <v>12815.258609999999</v>
      </c>
      <c r="D189" s="64">
        <f>'[2]as of Mar_all banks'!D241</f>
        <v>2514.13339</v>
      </c>
      <c r="E189" s="65">
        <f>SUM(C189:D189)</f>
        <v>15329.392</v>
      </c>
      <c r="F189" s="65">
        <f>B189-E189</f>
        <v>8217.578000000001</v>
      </c>
      <c r="G189" s="65">
        <f>B189-C189</f>
        <v>10731.711390000002</v>
      </c>
      <c r="H189" s="66">
        <f t="shared" si="63"/>
        <v>65.10133575572567</v>
      </c>
      <c r="I189" s="67"/>
    </row>
    <row r="190" spans="1:9" s="56" customFormat="1" ht="11.25" customHeight="1">
      <c r="A190" s="63" t="s">
        <v>243</v>
      </c>
      <c r="B190" s="64">
        <f>'[2]as of Mar_all banks'!B242</f>
        <v>856339.575</v>
      </c>
      <c r="C190" s="64">
        <f>'[2]as of Mar_all banks'!C242</f>
        <v>622522.76248</v>
      </c>
      <c r="D190" s="64">
        <f>'[2]as of Mar_all banks'!D242</f>
        <v>26519.10638</v>
      </c>
      <c r="E190" s="65">
        <f>SUM(C190:D190)</f>
        <v>649041.86886</v>
      </c>
      <c r="F190" s="65">
        <f>B190-E190</f>
        <v>207297.7061399999</v>
      </c>
      <c r="G190" s="65">
        <f>B190-C190</f>
        <v>233816.81251999992</v>
      </c>
      <c r="H190" s="66">
        <f>E190/B190*100</f>
        <v>75.79258133200256</v>
      </c>
      <c r="I190" s="67"/>
    </row>
    <row r="191" spans="1:9" s="56" customFormat="1" ht="11.25" customHeight="1">
      <c r="A191" s="63"/>
      <c r="B191" s="69"/>
      <c r="C191" s="69"/>
      <c r="D191" s="69"/>
      <c r="E191" s="69"/>
      <c r="F191" s="69"/>
      <c r="G191" s="69"/>
      <c r="H191" s="60"/>
      <c r="I191" s="61"/>
    </row>
    <row r="192" spans="1:9" s="56" customFormat="1" ht="11.25" customHeight="1">
      <c r="A192" s="58" t="s">
        <v>244</v>
      </c>
      <c r="B192" s="71">
        <f aca="true" t="shared" si="64" ref="B192:G192">SUM(B193:B199)</f>
        <v>425341.618</v>
      </c>
      <c r="C192" s="71">
        <f t="shared" si="64"/>
        <v>319404.28471</v>
      </c>
      <c r="D192" s="71">
        <f t="shared" si="64"/>
        <v>57896.00372000001</v>
      </c>
      <c r="E192" s="71">
        <f t="shared" si="64"/>
        <v>377300.28842999996</v>
      </c>
      <c r="F192" s="71">
        <f t="shared" si="64"/>
        <v>48041.32957</v>
      </c>
      <c r="G192" s="71">
        <f t="shared" si="64"/>
        <v>105937.33329000001</v>
      </c>
      <c r="H192" s="60">
        <f aca="true" t="shared" si="65" ref="H192:H199">E192/B192*100</f>
        <v>88.70523655881705</v>
      </c>
      <c r="I192" s="61"/>
    </row>
    <row r="193" spans="1:9" s="56" customFormat="1" ht="11.25" customHeight="1">
      <c r="A193" s="63" t="s">
        <v>245</v>
      </c>
      <c r="B193" s="64">
        <f>'[2]as of Mar_all banks'!B245</f>
        <v>168265.446</v>
      </c>
      <c r="C193" s="64">
        <f>'[2]as of Mar_all banks'!C245</f>
        <v>126209.45701</v>
      </c>
      <c r="D193" s="64">
        <f>'[2]as of Mar_all banks'!D245</f>
        <v>42000.028640000004</v>
      </c>
      <c r="E193" s="65">
        <f aca="true" t="shared" si="66" ref="E193:E199">SUM(C193:D193)</f>
        <v>168209.48565</v>
      </c>
      <c r="F193" s="65">
        <f aca="true" t="shared" si="67" ref="F193:F199">B193-E193</f>
        <v>55.960350000008475</v>
      </c>
      <c r="G193" s="65">
        <f aca="true" t="shared" si="68" ref="G193:G199">B193-C193</f>
        <v>42055.98899</v>
      </c>
      <c r="H193" s="66">
        <f t="shared" si="65"/>
        <v>99.96674281539657</v>
      </c>
      <c r="I193" s="67"/>
    </row>
    <row r="194" spans="1:9" s="56" customFormat="1" ht="11.25" customHeight="1">
      <c r="A194" s="63" t="s">
        <v>246</v>
      </c>
      <c r="B194" s="64">
        <f>'[2]as of Mar_all banks'!B246</f>
        <v>99042.314</v>
      </c>
      <c r="C194" s="64">
        <f>'[2]as of Mar_all banks'!C246</f>
        <v>66242.69055</v>
      </c>
      <c r="D194" s="64">
        <f>'[2]as of Mar_all banks'!D246</f>
        <v>1645.98461</v>
      </c>
      <c r="E194" s="65">
        <f t="shared" si="66"/>
        <v>67888.67516</v>
      </c>
      <c r="F194" s="65">
        <f t="shared" si="67"/>
        <v>31153.63884</v>
      </c>
      <c r="G194" s="65">
        <f t="shared" si="68"/>
        <v>32799.62345</v>
      </c>
      <c r="H194" s="66">
        <f t="shared" si="65"/>
        <v>68.54512219898254</v>
      </c>
      <c r="I194" s="67"/>
    </row>
    <row r="195" spans="1:9" s="56" customFormat="1" ht="11.25" customHeight="1">
      <c r="A195" s="63" t="s">
        <v>247</v>
      </c>
      <c r="B195" s="64">
        <f>'[2]as of Mar_all banks'!B247</f>
        <v>7108</v>
      </c>
      <c r="C195" s="64">
        <f>'[2]as of Mar_all banks'!C247</f>
        <v>7086.37597</v>
      </c>
      <c r="D195" s="64">
        <f>'[2]as of Mar_all banks'!D247</f>
        <v>0</v>
      </c>
      <c r="E195" s="65">
        <f t="shared" si="66"/>
        <v>7086.37597</v>
      </c>
      <c r="F195" s="65">
        <f t="shared" si="67"/>
        <v>21.624029999999948</v>
      </c>
      <c r="G195" s="65">
        <f t="shared" si="68"/>
        <v>21.624029999999948</v>
      </c>
      <c r="H195" s="66">
        <f t="shared" si="65"/>
        <v>99.69577898142937</v>
      </c>
      <c r="I195" s="67"/>
    </row>
    <row r="196" spans="1:9" s="56" customFormat="1" ht="11.25" customHeight="1">
      <c r="A196" s="63" t="s">
        <v>248</v>
      </c>
      <c r="B196" s="64">
        <f>'[2]as of Mar_all banks'!B248</f>
        <v>12008</v>
      </c>
      <c r="C196" s="64">
        <f>'[2]as of Mar_all banks'!C248</f>
        <v>0</v>
      </c>
      <c r="D196" s="64">
        <f>'[2]as of Mar_all banks'!D248</f>
        <v>0</v>
      </c>
      <c r="E196" s="65">
        <f t="shared" si="66"/>
        <v>0</v>
      </c>
      <c r="F196" s="65">
        <f t="shared" si="67"/>
        <v>12008</v>
      </c>
      <c r="G196" s="65">
        <f t="shared" si="68"/>
        <v>12008</v>
      </c>
      <c r="H196" s="66">
        <f t="shared" si="65"/>
        <v>0</v>
      </c>
      <c r="I196" s="67"/>
    </row>
    <row r="197" spans="1:9" s="56" customFormat="1" ht="11.25" customHeight="1">
      <c r="A197" s="63" t="s">
        <v>249</v>
      </c>
      <c r="B197" s="64">
        <f>'[2]as of Mar_all banks'!B249</f>
        <v>25725.138</v>
      </c>
      <c r="C197" s="64">
        <f>'[2]as of Mar_all banks'!C249</f>
        <v>19936.33492</v>
      </c>
      <c r="D197" s="64">
        <f>'[2]as of Mar_all banks'!D249</f>
        <v>5308.57035</v>
      </c>
      <c r="E197" s="65">
        <f t="shared" si="66"/>
        <v>25244.905270000003</v>
      </c>
      <c r="F197" s="65">
        <f t="shared" si="67"/>
        <v>480.2327299999961</v>
      </c>
      <c r="G197" s="65">
        <f t="shared" si="68"/>
        <v>5788.803079999998</v>
      </c>
      <c r="H197" s="66">
        <f t="shared" si="65"/>
        <v>98.13321611724689</v>
      </c>
      <c r="I197" s="67"/>
    </row>
    <row r="198" spans="1:9" s="56" customFormat="1" ht="11.25" customHeight="1">
      <c r="A198" s="63" t="s">
        <v>250</v>
      </c>
      <c r="B198" s="64">
        <f>'[2]as of Mar_all banks'!B250</f>
        <v>73927.016</v>
      </c>
      <c r="C198" s="64">
        <f>'[2]as of Mar_all banks'!C250</f>
        <v>68063.55411</v>
      </c>
      <c r="D198" s="64">
        <f>'[2]as of Mar_all banks'!D250</f>
        <v>5688.11522</v>
      </c>
      <c r="E198" s="65">
        <f t="shared" si="66"/>
        <v>73751.66933</v>
      </c>
      <c r="F198" s="65">
        <f t="shared" si="67"/>
        <v>175.346669999999</v>
      </c>
      <c r="G198" s="65">
        <f t="shared" si="68"/>
        <v>5863.461890000006</v>
      </c>
      <c r="H198" s="66">
        <f t="shared" si="65"/>
        <v>99.7628111081881</v>
      </c>
      <c r="I198" s="67"/>
    </row>
    <row r="199" spans="1:9" s="56" customFormat="1" ht="11.25" customHeight="1">
      <c r="A199" s="63" t="s">
        <v>251</v>
      </c>
      <c r="B199" s="64">
        <f>'[2]as of Mar_all banks'!B251</f>
        <v>39265.704</v>
      </c>
      <c r="C199" s="64">
        <f>'[2]as of Mar_all banks'!C251</f>
        <v>31865.87215</v>
      </c>
      <c r="D199" s="64">
        <f>'[2]as of Mar_all banks'!D251</f>
        <v>3253.3049</v>
      </c>
      <c r="E199" s="65">
        <f t="shared" si="66"/>
        <v>35119.17705</v>
      </c>
      <c r="F199" s="65">
        <f t="shared" si="67"/>
        <v>4146.5269499999995</v>
      </c>
      <c r="G199" s="65">
        <f t="shared" si="68"/>
        <v>7399.831849999999</v>
      </c>
      <c r="H199" s="66">
        <f t="shared" si="65"/>
        <v>89.4398252734753</v>
      </c>
      <c r="I199" s="67"/>
    </row>
    <row r="200" spans="1:9" s="56" customFormat="1" ht="11.25" customHeight="1">
      <c r="A200" s="63"/>
      <c r="B200" s="69"/>
      <c r="C200" s="69"/>
      <c r="D200" s="69"/>
      <c r="E200" s="69"/>
      <c r="F200" s="69"/>
      <c r="G200" s="69"/>
      <c r="H200" s="60"/>
      <c r="I200" s="61"/>
    </row>
    <row r="201" spans="1:9" s="56" customFormat="1" ht="11.25" customHeight="1">
      <c r="A201" s="58" t="s">
        <v>252</v>
      </c>
      <c r="B201" s="59">
        <f aca="true" t="shared" si="69" ref="B201:G201">SUM(B202:B219)+SUM(B224:B240)</f>
        <v>8791373.118719999</v>
      </c>
      <c r="C201" s="59">
        <f t="shared" si="69"/>
        <v>3830291.2289</v>
      </c>
      <c r="D201" s="59">
        <f t="shared" si="69"/>
        <v>3420014.1920400015</v>
      </c>
      <c r="E201" s="59">
        <f t="shared" si="69"/>
        <v>7250305.4209400015</v>
      </c>
      <c r="F201" s="59">
        <f t="shared" si="69"/>
        <v>1541067.6977799982</v>
      </c>
      <c r="G201" s="59">
        <f t="shared" si="69"/>
        <v>4961081.889819998</v>
      </c>
      <c r="H201" s="60">
        <f aca="true" t="shared" si="70" ref="H201:H240">E201/B201*100</f>
        <v>82.47068260021283</v>
      </c>
      <c r="I201" s="61"/>
    </row>
    <row r="202" spans="1:9" s="56" customFormat="1" ht="11.25" customHeight="1">
      <c r="A202" s="63" t="s">
        <v>253</v>
      </c>
      <c r="B202" s="64">
        <f>'[2]as of Mar_all banks'!B254</f>
        <v>5358</v>
      </c>
      <c r="C202" s="64">
        <f>'[2]as of Mar_all banks'!C254</f>
        <v>5358</v>
      </c>
      <c r="D202" s="64">
        <f>'[2]as of Mar_all banks'!D254</f>
        <v>0</v>
      </c>
      <c r="E202" s="65">
        <f aca="true" t="shared" si="71" ref="E202:E218">SUM(C202:D202)</f>
        <v>5358</v>
      </c>
      <c r="F202" s="65">
        <f aca="true" t="shared" si="72" ref="F202:F218">B202-E202</f>
        <v>0</v>
      </c>
      <c r="G202" s="65">
        <f aca="true" t="shared" si="73" ref="G202:G218">B202-C202</f>
        <v>0</v>
      </c>
      <c r="H202" s="66">
        <f t="shared" si="70"/>
        <v>100</v>
      </c>
      <c r="I202" s="67"/>
    </row>
    <row r="203" spans="1:9" s="56" customFormat="1" ht="11.25" customHeight="1">
      <c r="A203" s="63" t="s">
        <v>254</v>
      </c>
      <c r="B203" s="64">
        <f>'[2]as of Mar_all banks'!B255</f>
        <v>21610</v>
      </c>
      <c r="C203" s="64">
        <f>'[2]as of Mar_all banks'!C255</f>
        <v>21584.98693</v>
      </c>
      <c r="D203" s="64">
        <f>'[2]as of Mar_all banks'!D255</f>
        <v>2.34375</v>
      </c>
      <c r="E203" s="65">
        <f t="shared" si="71"/>
        <v>21587.33068</v>
      </c>
      <c r="F203" s="65">
        <f t="shared" si="72"/>
        <v>22.66932000000088</v>
      </c>
      <c r="G203" s="65">
        <f t="shared" si="73"/>
        <v>25.01307000000088</v>
      </c>
      <c r="H203" s="66">
        <f t="shared" si="70"/>
        <v>99.89509801018048</v>
      </c>
      <c r="I203" s="67"/>
    </row>
    <row r="204" spans="1:9" s="56" customFormat="1" ht="11.25" customHeight="1">
      <c r="A204" s="63" t="s">
        <v>255</v>
      </c>
      <c r="B204" s="64">
        <f>'[2]as of Mar_all banks'!B256</f>
        <v>20321</v>
      </c>
      <c r="C204" s="64">
        <f>'[2]as of Mar_all banks'!C256</f>
        <v>14880.21023</v>
      </c>
      <c r="D204" s="64">
        <f>'[2]as of Mar_all banks'!D256</f>
        <v>3037.87671</v>
      </c>
      <c r="E204" s="65">
        <f t="shared" si="71"/>
        <v>17918.08694</v>
      </c>
      <c r="F204" s="65">
        <f t="shared" si="72"/>
        <v>2402.913059999999</v>
      </c>
      <c r="G204" s="65">
        <f t="shared" si="73"/>
        <v>5440.789769999999</v>
      </c>
      <c r="H204" s="66">
        <f t="shared" si="70"/>
        <v>88.17522238078836</v>
      </c>
      <c r="I204" s="67"/>
    </row>
    <row r="205" spans="1:9" s="56" customFormat="1" ht="11.25" customHeight="1">
      <c r="A205" s="63" t="s">
        <v>256</v>
      </c>
      <c r="B205" s="64">
        <f>'[2]as of Mar_all banks'!B257</f>
        <v>1349850.142999999</v>
      </c>
      <c r="C205" s="64">
        <f>'[2]as of Mar_all banks'!C257</f>
        <v>853439.4700900004</v>
      </c>
      <c r="D205" s="64">
        <f>'[2]as of Mar_all banks'!D257</f>
        <v>129728.48327000126</v>
      </c>
      <c r="E205" s="65">
        <f t="shared" si="71"/>
        <v>983167.9533600017</v>
      </c>
      <c r="F205" s="65">
        <f t="shared" si="72"/>
        <v>366682.1896399973</v>
      </c>
      <c r="G205" s="65">
        <f t="shared" si="73"/>
        <v>496410.67290999857</v>
      </c>
      <c r="H205" s="66">
        <f t="shared" si="70"/>
        <v>72.8353409049498</v>
      </c>
      <c r="I205" s="67"/>
    </row>
    <row r="206" spans="1:9" s="56" customFormat="1" ht="11.25" customHeight="1">
      <c r="A206" s="63" t="s">
        <v>257</v>
      </c>
      <c r="B206" s="64">
        <f>'[2]as of Mar_all banks'!B258</f>
        <v>94592.855</v>
      </c>
      <c r="C206" s="64">
        <f>'[2]as of Mar_all banks'!C258</f>
        <v>90086.07549999999</v>
      </c>
      <c r="D206" s="64">
        <f>'[2]as of Mar_all banks'!D258</f>
        <v>3722.2826400000013</v>
      </c>
      <c r="E206" s="65">
        <f t="shared" si="71"/>
        <v>93808.35814</v>
      </c>
      <c r="F206" s="65">
        <f t="shared" si="72"/>
        <v>784.4968599999993</v>
      </c>
      <c r="G206" s="65">
        <f t="shared" si="73"/>
        <v>4506.779500000004</v>
      </c>
      <c r="H206" s="66">
        <f t="shared" si="70"/>
        <v>99.17065949642814</v>
      </c>
      <c r="I206" s="67"/>
    </row>
    <row r="207" spans="1:9" s="56" customFormat="1" ht="11.25" customHeight="1">
      <c r="A207" s="63" t="s">
        <v>258</v>
      </c>
      <c r="B207" s="64">
        <f>'[2]as of Mar_all banks'!B259</f>
        <v>13433</v>
      </c>
      <c r="C207" s="64">
        <f>'[2]as of Mar_all banks'!C259</f>
        <v>10468.581470000001</v>
      </c>
      <c r="D207" s="64">
        <f>'[2]as of Mar_all banks'!D259</f>
        <v>613.3865</v>
      </c>
      <c r="E207" s="65">
        <f t="shared" si="71"/>
        <v>11081.967970000002</v>
      </c>
      <c r="F207" s="65">
        <f t="shared" si="72"/>
        <v>2351.0320299999985</v>
      </c>
      <c r="G207" s="65">
        <f t="shared" si="73"/>
        <v>2964.418529999999</v>
      </c>
      <c r="H207" s="66">
        <f t="shared" si="70"/>
        <v>82.49808657783073</v>
      </c>
      <c r="I207" s="67"/>
    </row>
    <row r="208" spans="1:9" s="56" customFormat="1" ht="11.25" customHeight="1">
      <c r="A208" s="63" t="s">
        <v>259</v>
      </c>
      <c r="B208" s="64">
        <f>'[2]as of Mar_all banks'!B260</f>
        <v>22285.351</v>
      </c>
      <c r="C208" s="64">
        <f>'[2]as of Mar_all banks'!C260</f>
        <v>19249.95541</v>
      </c>
      <c r="D208" s="64">
        <f>'[2]as of Mar_all banks'!D260</f>
        <v>3034.34079</v>
      </c>
      <c r="E208" s="65">
        <f t="shared" si="71"/>
        <v>22284.296199999997</v>
      </c>
      <c r="F208" s="65">
        <f t="shared" si="72"/>
        <v>1.0548000000017055</v>
      </c>
      <c r="G208" s="65">
        <f t="shared" si="73"/>
        <v>3035.39559</v>
      </c>
      <c r="H208" s="66">
        <f t="shared" si="70"/>
        <v>99.99526684592044</v>
      </c>
      <c r="I208" s="67"/>
    </row>
    <row r="209" spans="1:9" s="56" customFormat="1" ht="11.25" customHeight="1">
      <c r="A209" s="63" t="s">
        <v>260</v>
      </c>
      <c r="B209" s="64">
        <f>'[2]as of Mar_all banks'!B261</f>
        <v>109404.194</v>
      </c>
      <c r="C209" s="64">
        <f>'[2]as of Mar_all banks'!C261</f>
        <v>54901.94691</v>
      </c>
      <c r="D209" s="64">
        <f>'[2]as of Mar_all banks'!D261</f>
        <v>6378.3458200000005</v>
      </c>
      <c r="E209" s="65">
        <f t="shared" si="71"/>
        <v>61280.29273</v>
      </c>
      <c r="F209" s="65">
        <f t="shared" si="72"/>
        <v>48123.90127</v>
      </c>
      <c r="G209" s="65">
        <f t="shared" si="73"/>
        <v>54502.247090000004</v>
      </c>
      <c r="H209" s="66">
        <f t="shared" si="70"/>
        <v>56.01274548030582</v>
      </c>
      <c r="I209" s="67"/>
    </row>
    <row r="210" spans="1:9" s="56" customFormat="1" ht="11.25" customHeight="1">
      <c r="A210" s="63" t="s">
        <v>261</v>
      </c>
      <c r="B210" s="64">
        <f>'[2]as of Mar_all banks'!B262</f>
        <v>21893.712</v>
      </c>
      <c r="C210" s="64">
        <f>'[2]as of Mar_all banks'!C262</f>
        <v>14869.57697</v>
      </c>
      <c r="D210" s="64">
        <f>'[2]as of Mar_all banks'!D262</f>
        <v>7023.965410000001</v>
      </c>
      <c r="E210" s="65">
        <f>SUM(C210:D210)</f>
        <v>21893.54238</v>
      </c>
      <c r="F210" s="65">
        <f>B210-E210</f>
        <v>0.16962000000057742</v>
      </c>
      <c r="G210" s="65">
        <f>B210-C210</f>
        <v>7024.1350299999995</v>
      </c>
      <c r="H210" s="66">
        <f>E210/B210*100</f>
        <v>99.99922525700529</v>
      </c>
      <c r="I210" s="67"/>
    </row>
    <row r="211" spans="1:9" s="56" customFormat="1" ht="11.25" customHeight="1">
      <c r="A211" s="63" t="s">
        <v>262</v>
      </c>
      <c r="B211" s="64">
        <f>'[2]as of Mar_all banks'!B263</f>
        <v>33912.57</v>
      </c>
      <c r="C211" s="64">
        <f>'[2]as of Mar_all banks'!C263</f>
        <v>26867.440770000005</v>
      </c>
      <c r="D211" s="64">
        <f>'[2]as of Mar_all banks'!D263</f>
        <v>6999.66083</v>
      </c>
      <c r="E211" s="65">
        <f t="shared" si="71"/>
        <v>33867.1016</v>
      </c>
      <c r="F211" s="65">
        <f t="shared" si="72"/>
        <v>45.46839999999793</v>
      </c>
      <c r="G211" s="65">
        <f t="shared" si="73"/>
        <v>7045.129229999995</v>
      </c>
      <c r="H211" s="66">
        <f t="shared" si="70"/>
        <v>99.86592464092223</v>
      </c>
      <c r="I211" s="67"/>
    </row>
    <row r="212" spans="1:9" s="56" customFormat="1" ht="11.25" customHeight="1">
      <c r="A212" s="63" t="s">
        <v>263</v>
      </c>
      <c r="B212" s="64">
        <f>'[2]as of Mar_all banks'!B264</f>
        <v>18410.962</v>
      </c>
      <c r="C212" s="64">
        <f>'[2]as of Mar_all banks'!C264</f>
        <v>17762.27108</v>
      </c>
      <c r="D212" s="64">
        <f>'[2]as of Mar_all banks'!D264</f>
        <v>648.65327</v>
      </c>
      <c r="E212" s="65">
        <f t="shared" si="71"/>
        <v>18410.924349999998</v>
      </c>
      <c r="F212" s="65">
        <f t="shared" si="72"/>
        <v>0.03765000000203145</v>
      </c>
      <c r="G212" s="65">
        <f t="shared" si="73"/>
        <v>648.6909200000009</v>
      </c>
      <c r="H212" s="66">
        <f t="shared" si="70"/>
        <v>99.99979550226652</v>
      </c>
      <c r="I212" s="67"/>
    </row>
    <row r="213" spans="1:9" s="56" customFormat="1" ht="11.25" customHeight="1">
      <c r="A213" s="63" t="s">
        <v>264</v>
      </c>
      <c r="B213" s="64">
        <f>'[2]as of Mar_all banks'!B265</f>
        <v>31657.753</v>
      </c>
      <c r="C213" s="64">
        <f>'[2]as of Mar_all banks'!C265</f>
        <v>19927.01481</v>
      </c>
      <c r="D213" s="64">
        <f>'[2]as of Mar_all banks'!D265</f>
        <v>444.67437</v>
      </c>
      <c r="E213" s="65">
        <f t="shared" si="71"/>
        <v>20371.68918</v>
      </c>
      <c r="F213" s="65">
        <f t="shared" si="72"/>
        <v>11286.06382</v>
      </c>
      <c r="G213" s="65">
        <f t="shared" si="73"/>
        <v>11730.73819</v>
      </c>
      <c r="H213" s="66">
        <f t="shared" si="70"/>
        <v>64.34976348447725</v>
      </c>
      <c r="I213" s="67"/>
    </row>
    <row r="214" spans="1:9" s="56" customFormat="1" ht="11.25" customHeight="1">
      <c r="A214" s="63" t="s">
        <v>265</v>
      </c>
      <c r="B214" s="64">
        <f>'[2]as of Mar_all banks'!B266</f>
        <v>223381.507</v>
      </c>
      <c r="C214" s="64">
        <f>'[2]as of Mar_all banks'!C266</f>
        <v>70197.13510999999</v>
      </c>
      <c r="D214" s="64">
        <f>'[2]as of Mar_all banks'!D266</f>
        <v>133599.20989</v>
      </c>
      <c r="E214" s="65">
        <f t="shared" si="71"/>
        <v>203796.34499999997</v>
      </c>
      <c r="F214" s="65">
        <f t="shared" si="72"/>
        <v>19585.16200000004</v>
      </c>
      <c r="G214" s="65">
        <f t="shared" si="73"/>
        <v>153184.37189</v>
      </c>
      <c r="H214" s="66">
        <f t="shared" si="70"/>
        <v>91.23241567172342</v>
      </c>
      <c r="I214" s="67"/>
    </row>
    <row r="215" spans="1:9" s="56" customFormat="1" ht="11.25" customHeight="1">
      <c r="A215" s="63" t="s">
        <v>266</v>
      </c>
      <c r="B215" s="64">
        <f>'[2]as of Mar_all banks'!B267</f>
        <v>25126</v>
      </c>
      <c r="C215" s="64">
        <f>'[2]as of Mar_all banks'!C267</f>
        <v>21432.41013</v>
      </c>
      <c r="D215" s="64">
        <f>'[2]as of Mar_all banks'!D267</f>
        <v>3692.99897</v>
      </c>
      <c r="E215" s="65">
        <f t="shared" si="71"/>
        <v>25125.4091</v>
      </c>
      <c r="F215" s="65">
        <f t="shared" si="72"/>
        <v>0.5908999999992375</v>
      </c>
      <c r="G215" s="65">
        <f t="shared" si="73"/>
        <v>3693.58987</v>
      </c>
      <c r="H215" s="66">
        <f t="shared" si="70"/>
        <v>99.99764825280586</v>
      </c>
      <c r="I215" s="67"/>
    </row>
    <row r="216" spans="1:9" s="56" customFormat="1" ht="11.25" customHeight="1">
      <c r="A216" s="63" t="s">
        <v>267</v>
      </c>
      <c r="B216" s="64">
        <f>'[2]as of Mar_all banks'!B268</f>
        <v>29638</v>
      </c>
      <c r="C216" s="64">
        <f>'[2]as of Mar_all banks'!C268</f>
        <v>29308.38856</v>
      </c>
      <c r="D216" s="64">
        <f>'[2]as of Mar_all banks'!D268</f>
        <v>327.47664000000003</v>
      </c>
      <c r="E216" s="65">
        <f t="shared" si="71"/>
        <v>29635.8652</v>
      </c>
      <c r="F216" s="65">
        <f t="shared" si="72"/>
        <v>2.1347999999998137</v>
      </c>
      <c r="G216" s="65">
        <f t="shared" si="73"/>
        <v>329.6114400000006</v>
      </c>
      <c r="H216" s="66">
        <f t="shared" si="70"/>
        <v>99.99279708482354</v>
      </c>
      <c r="I216" s="67"/>
    </row>
    <row r="217" spans="1:9" s="56" customFormat="1" ht="11.25" customHeight="1">
      <c r="A217" s="63" t="s">
        <v>268</v>
      </c>
      <c r="B217" s="64">
        <f>'[2]as of Mar_all banks'!B269</f>
        <v>20479.4</v>
      </c>
      <c r="C217" s="64">
        <f>'[2]as of Mar_all banks'!C269</f>
        <v>17699.610009999997</v>
      </c>
      <c r="D217" s="64">
        <f>'[2]as of Mar_all banks'!D269</f>
        <v>2733.01467</v>
      </c>
      <c r="E217" s="65">
        <f t="shared" si="71"/>
        <v>20432.624679999997</v>
      </c>
      <c r="F217" s="65">
        <f t="shared" si="72"/>
        <v>46.775320000004285</v>
      </c>
      <c r="G217" s="65">
        <f t="shared" si="73"/>
        <v>2779.7899900000048</v>
      </c>
      <c r="H217" s="66">
        <f t="shared" si="70"/>
        <v>99.77159819135323</v>
      </c>
      <c r="I217" s="67"/>
    </row>
    <row r="218" spans="1:9" s="56" customFormat="1" ht="11.25" customHeight="1">
      <c r="A218" s="63" t="s">
        <v>269</v>
      </c>
      <c r="B218" s="64">
        <f>'[2]as of Mar_all banks'!B270</f>
        <v>44502</v>
      </c>
      <c r="C218" s="64">
        <f>'[2]as of Mar_all banks'!C270</f>
        <v>26921.69804</v>
      </c>
      <c r="D218" s="64">
        <f>'[2]as of Mar_all banks'!D270</f>
        <v>66.54127</v>
      </c>
      <c r="E218" s="65">
        <f t="shared" si="71"/>
        <v>26988.23931</v>
      </c>
      <c r="F218" s="65">
        <f t="shared" si="72"/>
        <v>17513.76069</v>
      </c>
      <c r="G218" s="65">
        <f t="shared" si="73"/>
        <v>17580.30196</v>
      </c>
      <c r="H218" s="66">
        <f t="shared" si="70"/>
        <v>60.645003168396926</v>
      </c>
      <c r="I218" s="67"/>
    </row>
    <row r="219" spans="1:9" s="56" customFormat="1" ht="11.25" customHeight="1">
      <c r="A219" s="63" t="s">
        <v>270</v>
      </c>
      <c r="B219" s="71">
        <f aca="true" t="shared" si="74" ref="B219:G219">SUM(B220:B223)</f>
        <v>375598.9</v>
      </c>
      <c r="C219" s="71">
        <f t="shared" si="74"/>
        <v>288735.91203999997</v>
      </c>
      <c r="D219" s="71">
        <f t="shared" si="74"/>
        <v>32797.126679999994</v>
      </c>
      <c r="E219" s="71">
        <f t="shared" si="74"/>
        <v>321533.03872</v>
      </c>
      <c r="F219" s="71">
        <f t="shared" si="74"/>
        <v>54065.86128000004</v>
      </c>
      <c r="G219" s="71">
        <f t="shared" si="74"/>
        <v>86862.98796000003</v>
      </c>
      <c r="H219" s="60">
        <f t="shared" si="70"/>
        <v>85.60542608617862</v>
      </c>
      <c r="I219" s="61"/>
    </row>
    <row r="220" spans="1:9" s="56" customFormat="1" ht="11.25" customHeight="1">
      <c r="A220" s="63" t="s">
        <v>271</v>
      </c>
      <c r="B220" s="64">
        <f>'[2]as of Mar_all banks'!B272</f>
        <v>164710</v>
      </c>
      <c r="C220" s="64">
        <f>'[2]as of Mar_all banks'!C272</f>
        <v>144637.91541999998</v>
      </c>
      <c r="D220" s="64">
        <f>'[2]as of Mar_all banks'!D272</f>
        <v>12129.993980000001</v>
      </c>
      <c r="E220" s="65">
        <f aca="true" t="shared" si="75" ref="E220:E240">SUM(C220:D220)</f>
        <v>156767.90939999997</v>
      </c>
      <c r="F220" s="65">
        <f aca="true" t="shared" si="76" ref="F220:F240">B220-E220</f>
        <v>7942.090600000025</v>
      </c>
      <c r="G220" s="65">
        <f aca="true" t="shared" si="77" ref="G220:G240">B220-C220</f>
        <v>20072.084580000024</v>
      </c>
      <c r="H220" s="66">
        <f t="shared" si="70"/>
        <v>95.17813696800435</v>
      </c>
      <c r="I220" s="67"/>
    </row>
    <row r="221" spans="1:9" s="56" customFormat="1" ht="11.25" customHeight="1">
      <c r="A221" s="63" t="s">
        <v>272</v>
      </c>
      <c r="B221" s="64">
        <f>'[2]as of Mar_all banks'!B273</f>
        <v>148635.9</v>
      </c>
      <c r="C221" s="64">
        <f>'[2]as of Mar_all banks'!C273</f>
        <v>96289.10676</v>
      </c>
      <c r="D221" s="64">
        <f>'[2]as of Mar_all banks'!D273</f>
        <v>18794.161809999998</v>
      </c>
      <c r="E221" s="65">
        <f t="shared" si="75"/>
        <v>115083.26856999999</v>
      </c>
      <c r="F221" s="65">
        <f t="shared" si="76"/>
        <v>33552.63143000001</v>
      </c>
      <c r="G221" s="65">
        <f t="shared" si="77"/>
        <v>52346.79324</v>
      </c>
      <c r="H221" s="66">
        <f t="shared" si="70"/>
        <v>77.42629376213955</v>
      </c>
      <c r="I221" s="67"/>
    </row>
    <row r="222" spans="1:9" s="56" customFormat="1" ht="11.25" customHeight="1">
      <c r="A222" s="63" t="s">
        <v>273</v>
      </c>
      <c r="B222" s="64">
        <f>'[2]as of Mar_all banks'!B274</f>
        <v>27327</v>
      </c>
      <c r="C222" s="64">
        <f>'[2]as of Mar_all banks'!C274</f>
        <v>26344.15509</v>
      </c>
      <c r="D222" s="64">
        <f>'[2]as of Mar_all banks'!D274</f>
        <v>977.34739</v>
      </c>
      <c r="E222" s="65">
        <f t="shared" si="75"/>
        <v>27321.50248</v>
      </c>
      <c r="F222" s="65">
        <f t="shared" si="76"/>
        <v>5.497520000000804</v>
      </c>
      <c r="G222" s="65">
        <f t="shared" si="77"/>
        <v>982.8449099999998</v>
      </c>
      <c r="H222" s="66">
        <f t="shared" si="70"/>
        <v>99.97988246057012</v>
      </c>
      <c r="I222" s="67"/>
    </row>
    <row r="223" spans="1:9" s="56" customFormat="1" ht="11.25" customHeight="1">
      <c r="A223" s="63" t="s">
        <v>274</v>
      </c>
      <c r="B223" s="64">
        <f>'[2]as of Mar_all banks'!B275</f>
        <v>34926</v>
      </c>
      <c r="C223" s="64">
        <f>'[2]as of Mar_all banks'!C275</f>
        <v>21464.73477</v>
      </c>
      <c r="D223" s="64">
        <f>'[2]as of Mar_all banks'!D275</f>
        <v>895.6235</v>
      </c>
      <c r="E223" s="65">
        <f t="shared" si="75"/>
        <v>22360.35827</v>
      </c>
      <c r="F223" s="65">
        <f t="shared" si="76"/>
        <v>12565.64173</v>
      </c>
      <c r="G223" s="65">
        <f t="shared" si="77"/>
        <v>13461.26523</v>
      </c>
      <c r="H223" s="66">
        <f t="shared" si="70"/>
        <v>64.02209892343814</v>
      </c>
      <c r="I223" s="67"/>
    </row>
    <row r="224" spans="1:9" s="56" customFormat="1" ht="11.25" customHeight="1">
      <c r="A224" s="63" t="s">
        <v>275</v>
      </c>
      <c r="B224" s="64">
        <f>'[2]as of Mar_all banks'!B276</f>
        <v>184442.631</v>
      </c>
      <c r="C224" s="64">
        <f>'[2]as of Mar_all banks'!C276</f>
        <v>146583.00235</v>
      </c>
      <c r="D224" s="64">
        <f>'[2]as of Mar_all banks'!D276</f>
        <v>24595.045659999996</v>
      </c>
      <c r="E224" s="65">
        <f t="shared" si="75"/>
        <v>171178.04801</v>
      </c>
      <c r="F224" s="65">
        <f t="shared" si="76"/>
        <v>13264.582989999995</v>
      </c>
      <c r="G224" s="65">
        <f t="shared" si="77"/>
        <v>37859.62865</v>
      </c>
      <c r="H224" s="66">
        <f t="shared" si="70"/>
        <v>92.80828791148615</v>
      </c>
      <c r="I224" s="67"/>
    </row>
    <row r="225" spans="1:9" s="56" customFormat="1" ht="11.25" customHeight="1">
      <c r="A225" s="63" t="s">
        <v>276</v>
      </c>
      <c r="B225" s="64">
        <f>'[2]as of Mar_all banks'!B277</f>
        <v>129484.993</v>
      </c>
      <c r="C225" s="64">
        <f>'[2]as of Mar_all banks'!C277</f>
        <v>118444.89462</v>
      </c>
      <c r="D225" s="64">
        <f>'[2]as of Mar_all banks'!D277</f>
        <v>8801.60374</v>
      </c>
      <c r="E225" s="65">
        <f t="shared" si="75"/>
        <v>127246.49836000001</v>
      </c>
      <c r="F225" s="65">
        <f t="shared" si="76"/>
        <v>2238.49463999999</v>
      </c>
      <c r="G225" s="65">
        <f t="shared" si="77"/>
        <v>11040.098379999996</v>
      </c>
      <c r="H225" s="66">
        <f t="shared" si="70"/>
        <v>98.27123237362342</v>
      </c>
      <c r="I225" s="67"/>
    </row>
    <row r="226" spans="1:9" s="56" customFormat="1" ht="11.25" customHeight="1">
      <c r="A226" s="63" t="s">
        <v>277</v>
      </c>
      <c r="B226" s="64">
        <f>'[2]as of Mar_all banks'!B278</f>
        <v>143642.939</v>
      </c>
      <c r="C226" s="64">
        <f>'[2]as of Mar_all banks'!C278</f>
        <v>110493.79674</v>
      </c>
      <c r="D226" s="64">
        <f>'[2]as of Mar_all banks'!D278</f>
        <v>29279.053460000003</v>
      </c>
      <c r="E226" s="65">
        <f t="shared" si="75"/>
        <v>139772.85020000002</v>
      </c>
      <c r="F226" s="65">
        <f t="shared" si="76"/>
        <v>3870.0887999999977</v>
      </c>
      <c r="G226" s="65">
        <f t="shared" si="77"/>
        <v>33149.14226000001</v>
      </c>
      <c r="H226" s="66">
        <f t="shared" si="70"/>
        <v>97.30575771636084</v>
      </c>
      <c r="I226" s="67"/>
    </row>
    <row r="227" spans="1:9" s="56" customFormat="1" ht="11.25" customHeight="1">
      <c r="A227" s="63" t="s">
        <v>278</v>
      </c>
      <c r="B227" s="64">
        <f>'[2]as of Mar_all banks'!B279</f>
        <v>32249</v>
      </c>
      <c r="C227" s="64">
        <f>'[2]as of Mar_all banks'!C279</f>
        <v>32208.54098</v>
      </c>
      <c r="D227" s="64">
        <f>'[2]as of Mar_all banks'!D279</f>
        <v>26.868299999999998</v>
      </c>
      <c r="E227" s="65">
        <f t="shared" si="75"/>
        <v>32235.40928</v>
      </c>
      <c r="F227" s="65">
        <f t="shared" si="76"/>
        <v>13.590720000000147</v>
      </c>
      <c r="G227" s="65">
        <f t="shared" si="77"/>
        <v>40.45901999999842</v>
      </c>
      <c r="H227" s="66">
        <f t="shared" si="70"/>
        <v>99.95785692579615</v>
      </c>
      <c r="I227" s="67"/>
    </row>
    <row r="228" spans="1:9" s="56" customFormat="1" ht="11.25" customHeight="1">
      <c r="A228" s="63" t="s">
        <v>279</v>
      </c>
      <c r="B228" s="64">
        <f>'[2]as of Mar_all banks'!B280</f>
        <v>21734.53</v>
      </c>
      <c r="C228" s="64">
        <f>'[2]as of Mar_all banks'!C280</f>
        <v>16865.33382</v>
      </c>
      <c r="D228" s="64">
        <f>'[2]as of Mar_all banks'!D280</f>
        <v>1550.88528</v>
      </c>
      <c r="E228" s="65">
        <f t="shared" si="75"/>
        <v>18416.2191</v>
      </c>
      <c r="F228" s="65">
        <f t="shared" si="76"/>
        <v>3318.3109000000004</v>
      </c>
      <c r="G228" s="65">
        <f t="shared" si="77"/>
        <v>4869.196179999999</v>
      </c>
      <c r="H228" s="66">
        <f t="shared" si="70"/>
        <v>84.73253895989468</v>
      </c>
      <c r="I228" s="67"/>
    </row>
    <row r="229" spans="1:9" s="56" customFormat="1" ht="11.25" customHeight="1">
      <c r="A229" s="63" t="s">
        <v>280</v>
      </c>
      <c r="B229" s="64">
        <f>'[2]as of Mar_all banks'!B281</f>
        <v>3948406.907</v>
      </c>
      <c r="C229" s="64">
        <f>'[2]as of Mar_all banks'!C281</f>
        <v>149977.4201</v>
      </c>
      <c r="D229" s="64">
        <f>'[2]as of Mar_all banks'!D281</f>
        <v>2915368.6996</v>
      </c>
      <c r="E229" s="65">
        <f t="shared" si="75"/>
        <v>3065346.1196999997</v>
      </c>
      <c r="F229" s="65">
        <f t="shared" si="76"/>
        <v>883060.7873000004</v>
      </c>
      <c r="G229" s="65">
        <f t="shared" si="77"/>
        <v>3798429.4869</v>
      </c>
      <c r="H229" s="66">
        <f t="shared" si="70"/>
        <v>77.63501057263244</v>
      </c>
      <c r="I229" s="67"/>
    </row>
    <row r="230" spans="1:9" s="56" customFormat="1" ht="11.25" customHeight="1">
      <c r="A230" s="63" t="s">
        <v>281</v>
      </c>
      <c r="B230" s="64">
        <f>'[2]as of Mar_all banks'!B282</f>
        <v>13233.158</v>
      </c>
      <c r="C230" s="64">
        <f>'[2]as of Mar_all banks'!C282</f>
        <v>10736.00321</v>
      </c>
      <c r="D230" s="64">
        <f>'[2]as of Mar_all banks'!D282</f>
        <v>1185.18597</v>
      </c>
      <c r="E230" s="65">
        <f t="shared" si="75"/>
        <v>11921.189180000001</v>
      </c>
      <c r="F230" s="65">
        <f t="shared" si="76"/>
        <v>1311.9688199999982</v>
      </c>
      <c r="G230" s="65">
        <f t="shared" si="77"/>
        <v>2497.1547899999987</v>
      </c>
      <c r="H230" s="66">
        <f t="shared" si="70"/>
        <v>90.08574657689421</v>
      </c>
      <c r="I230" s="67"/>
    </row>
    <row r="231" spans="1:9" s="56" customFormat="1" ht="11.25" customHeight="1">
      <c r="A231" s="63" t="s">
        <v>282</v>
      </c>
      <c r="B231" s="64">
        <f>'[2]as of Mar_all banks'!B283</f>
        <v>52623.34</v>
      </c>
      <c r="C231" s="64">
        <f>'[2]as of Mar_all banks'!C283</f>
        <v>35020.66378</v>
      </c>
      <c r="D231" s="64">
        <f>'[2]as of Mar_all banks'!D283</f>
        <v>216.46194</v>
      </c>
      <c r="E231" s="65">
        <f>SUM(C231:D231)</f>
        <v>35237.125720000004</v>
      </c>
      <c r="F231" s="65">
        <f>B231-E231</f>
        <v>17386.214279999993</v>
      </c>
      <c r="G231" s="65">
        <f>B231-C231</f>
        <v>17602.676219999994</v>
      </c>
      <c r="H231" s="66">
        <f>E231/B231*100</f>
        <v>66.96102094621892</v>
      </c>
      <c r="I231" s="67"/>
    </row>
    <row r="232" spans="1:9" s="56" customFormat="1" ht="11.25" customHeight="1">
      <c r="A232" s="63" t="s">
        <v>283</v>
      </c>
      <c r="B232" s="64">
        <f>'[2]as of Mar_all banks'!B284</f>
        <v>14001</v>
      </c>
      <c r="C232" s="64">
        <f>'[2]as of Mar_all banks'!C284</f>
        <v>13836.697779999999</v>
      </c>
      <c r="D232" s="64">
        <f>'[2]as of Mar_all banks'!D284</f>
        <v>106.67025</v>
      </c>
      <c r="E232" s="65">
        <f>SUM(C232:D232)</f>
        <v>13943.368029999998</v>
      </c>
      <c r="F232" s="65">
        <f>B232-E232</f>
        <v>57.631970000002184</v>
      </c>
      <c r="G232" s="65">
        <f>B232-C232</f>
        <v>164.3022200000014</v>
      </c>
      <c r="H232" s="66">
        <f>E232/B232*100</f>
        <v>99.58837247339474</v>
      </c>
      <c r="I232" s="67"/>
    </row>
    <row r="233" spans="1:9" s="56" customFormat="1" ht="11.25" customHeight="1">
      <c r="A233" s="63" t="s">
        <v>111</v>
      </c>
      <c r="B233" s="64">
        <f>'[2]as of Mar_all banks'!B285</f>
        <v>95803.64499999999</v>
      </c>
      <c r="C233" s="64">
        <f>'[2]as of Mar_all banks'!C285</f>
        <v>39754.376670000005</v>
      </c>
      <c r="D233" s="64">
        <f>'[2]as of Mar_all banks'!D285</f>
        <v>22.43897</v>
      </c>
      <c r="E233" s="65">
        <f>SUM(C233:D233)</f>
        <v>39776.81564000001</v>
      </c>
      <c r="F233" s="65">
        <f>B233-E233</f>
        <v>56026.82935999998</v>
      </c>
      <c r="G233" s="65">
        <f>B233-C233</f>
        <v>56049.268329999984</v>
      </c>
      <c r="H233" s="66">
        <f>E233/B233*100</f>
        <v>41.51910466454592</v>
      </c>
      <c r="I233" s="67"/>
    </row>
    <row r="234" spans="1:9" s="56" customFormat="1" ht="11.25" customHeight="1">
      <c r="A234" s="63" t="s">
        <v>284</v>
      </c>
      <c r="B234" s="64">
        <f>'[2]as of Mar_all banks'!B286</f>
        <v>269917.941</v>
      </c>
      <c r="C234" s="64">
        <f>'[2]as of Mar_all banks'!C286</f>
        <v>266957.56486000004</v>
      </c>
      <c r="D234" s="64">
        <f>'[2]as of Mar_all banks'!D286</f>
        <v>1391.09392</v>
      </c>
      <c r="E234" s="65">
        <f t="shared" si="75"/>
        <v>268348.65878000006</v>
      </c>
      <c r="F234" s="65">
        <f t="shared" si="76"/>
        <v>1569.2822199999355</v>
      </c>
      <c r="G234" s="65">
        <f t="shared" si="77"/>
        <v>2960.3761399999494</v>
      </c>
      <c r="H234" s="66">
        <f t="shared" si="70"/>
        <v>99.41860766491253</v>
      </c>
      <c r="I234" s="67"/>
    </row>
    <row r="235" spans="1:9" s="56" customFormat="1" ht="11.25" customHeight="1">
      <c r="A235" s="63" t="s">
        <v>285</v>
      </c>
      <c r="B235" s="64">
        <f>'[2]as of Mar_all banks'!B287</f>
        <v>27626.992</v>
      </c>
      <c r="C235" s="64">
        <f>'[2]as of Mar_all banks'!C287</f>
        <v>16908.98226</v>
      </c>
      <c r="D235" s="64">
        <f>'[2]as of Mar_all banks'!D287</f>
        <v>4360.57488</v>
      </c>
      <c r="E235" s="65">
        <f t="shared" si="75"/>
        <v>21269.55714</v>
      </c>
      <c r="F235" s="65">
        <f t="shared" si="76"/>
        <v>6357.434859999998</v>
      </c>
      <c r="G235" s="65">
        <f t="shared" si="77"/>
        <v>10718.009739999998</v>
      </c>
      <c r="H235" s="66">
        <f t="shared" si="70"/>
        <v>76.98832048020284</v>
      </c>
      <c r="I235" s="67"/>
    </row>
    <row r="236" spans="1:9" s="56" customFormat="1" ht="11.25" customHeight="1">
      <c r="A236" s="63" t="s">
        <v>286</v>
      </c>
      <c r="B236" s="64">
        <f>'[2]as of Mar_all banks'!B288</f>
        <v>53247.559</v>
      </c>
      <c r="C236" s="64">
        <f>'[2]as of Mar_all banks'!C288</f>
        <v>19716.663810000002</v>
      </c>
      <c r="D236" s="64">
        <f>'[2]as of Mar_all banks'!D288</f>
        <v>15730.68496</v>
      </c>
      <c r="E236" s="65">
        <f t="shared" si="75"/>
        <v>35447.348770000004</v>
      </c>
      <c r="F236" s="65">
        <f t="shared" si="76"/>
        <v>17800.210229999997</v>
      </c>
      <c r="G236" s="65">
        <f t="shared" si="77"/>
        <v>33530.895189999996</v>
      </c>
      <c r="H236" s="66">
        <f t="shared" si="70"/>
        <v>66.57084274980568</v>
      </c>
      <c r="I236" s="67"/>
    </row>
    <row r="237" spans="1:9" s="56" customFormat="1" ht="11.25" customHeight="1">
      <c r="A237" s="63" t="s">
        <v>287</v>
      </c>
      <c r="B237" s="64">
        <f>'[2]as of Mar_all banks'!B289</f>
        <v>33099.3</v>
      </c>
      <c r="C237" s="64">
        <f>'[2]as of Mar_all banks'!C289</f>
        <v>32756.13827</v>
      </c>
      <c r="D237" s="64">
        <f>'[2]as of Mar_all banks'!D289</f>
        <v>221.06495</v>
      </c>
      <c r="E237" s="65">
        <f t="shared" si="75"/>
        <v>32977.20322</v>
      </c>
      <c r="F237" s="65">
        <f t="shared" si="76"/>
        <v>122.09677999999985</v>
      </c>
      <c r="G237" s="65">
        <f t="shared" si="77"/>
        <v>343.16173000000344</v>
      </c>
      <c r="H237" s="66">
        <f t="shared" si="70"/>
        <v>99.63111975177723</v>
      </c>
      <c r="I237" s="67"/>
    </row>
    <row r="238" spans="1:9" s="56" customFormat="1" ht="11.25" customHeight="1">
      <c r="A238" s="63" t="s">
        <v>288</v>
      </c>
      <c r="B238" s="64">
        <f>'[2]as of Mar_all banks'!B290</f>
        <v>15969</v>
      </c>
      <c r="C238" s="64">
        <f>'[2]as of Mar_all banks'!C290</f>
        <v>13573.72824</v>
      </c>
      <c r="D238" s="64">
        <f>'[2]as of Mar_all banks'!D290</f>
        <v>2394.44612</v>
      </c>
      <c r="E238" s="65">
        <f t="shared" si="75"/>
        <v>15968.17436</v>
      </c>
      <c r="F238" s="65">
        <f t="shared" si="76"/>
        <v>0.8256399999991118</v>
      </c>
      <c r="G238" s="65">
        <f t="shared" si="77"/>
        <v>2395.2717599999996</v>
      </c>
      <c r="H238" s="66">
        <f t="shared" si="70"/>
        <v>99.99482973260693</v>
      </c>
      <c r="I238" s="67"/>
    </row>
    <row r="239" spans="1:9" s="56" customFormat="1" ht="11.25" customHeight="1">
      <c r="A239" s="63" t="s">
        <v>289</v>
      </c>
      <c r="B239" s="64">
        <f>'[2]as of Mar_all banks'!B291</f>
        <v>71907.803</v>
      </c>
      <c r="C239" s="64">
        <f>'[2]as of Mar_all banks'!C291</f>
        <v>70706.22468</v>
      </c>
      <c r="D239" s="64">
        <f>'[2]as of Mar_all banks'!D291</f>
        <v>1132.38692</v>
      </c>
      <c r="E239" s="65">
        <f t="shared" si="75"/>
        <v>71838.6116</v>
      </c>
      <c r="F239" s="65">
        <f t="shared" si="76"/>
        <v>69.19139999999607</v>
      </c>
      <c r="G239" s="65">
        <f t="shared" si="77"/>
        <v>1201.5783200000005</v>
      </c>
      <c r="H239" s="66">
        <f t="shared" si="70"/>
        <v>99.90377761923835</v>
      </c>
      <c r="I239" s="67"/>
    </row>
    <row r="240" spans="1:9" s="56" customFormat="1" ht="11.25" customHeight="1">
      <c r="A240" s="63" t="s">
        <v>290</v>
      </c>
      <c r="B240" s="64">
        <f>'[2]as of Mar_all banks'!B292</f>
        <v>1222527.0337200002</v>
      </c>
      <c r="C240" s="64">
        <f>'[2]as of Mar_all banks'!C292</f>
        <v>1132060.5126699999</v>
      </c>
      <c r="D240" s="64">
        <f>'[2]as of Mar_all banks'!D292</f>
        <v>78780.64564</v>
      </c>
      <c r="E240" s="65">
        <f t="shared" si="75"/>
        <v>1210841.1583099999</v>
      </c>
      <c r="F240" s="65">
        <f t="shared" si="76"/>
        <v>11685.875410000328</v>
      </c>
      <c r="G240" s="65">
        <f t="shared" si="77"/>
        <v>90466.52105000033</v>
      </c>
      <c r="H240" s="66">
        <f t="shared" si="70"/>
        <v>99.04412130875816</v>
      </c>
      <c r="I240" s="67"/>
    </row>
    <row r="241" spans="1:9" s="56" customFormat="1" ht="11.25" customHeight="1">
      <c r="A241" s="63"/>
      <c r="B241" s="69"/>
      <c r="C241" s="69"/>
      <c r="D241" s="69"/>
      <c r="E241" s="69"/>
      <c r="F241" s="69"/>
      <c r="G241" s="69"/>
      <c r="H241" s="60"/>
      <c r="I241" s="61"/>
    </row>
    <row r="242" spans="1:9" s="56" customFormat="1" ht="11.25" customHeight="1">
      <c r="A242" s="58" t="s">
        <v>291</v>
      </c>
      <c r="B242" s="64">
        <f>'[2]as of Mar_all banks'!B295</f>
        <v>5807516.59</v>
      </c>
      <c r="C242" s="64">
        <f>'[2]as of Mar_all banks'!C295</f>
        <v>3301923.1734399996</v>
      </c>
      <c r="D242" s="64">
        <f>'[2]as of Mar_all banks'!D295</f>
        <v>537405.14072</v>
      </c>
      <c r="E242" s="65">
        <f>SUM(C242:D242)</f>
        <v>3839328.3141599996</v>
      </c>
      <c r="F242" s="65">
        <f>B242-E242</f>
        <v>1968188.2758400002</v>
      </c>
      <c r="G242" s="65">
        <f>B242-C242</f>
        <v>2505593.4165600003</v>
      </c>
      <c r="H242" s="60">
        <f>E242/B242*100</f>
        <v>66.10964006148453</v>
      </c>
      <c r="I242" s="61"/>
    </row>
    <row r="243" spans="1:9" s="56" customFormat="1" ht="11.25" customHeight="1">
      <c r="A243" s="63"/>
      <c r="B243" s="69"/>
      <c r="C243" s="69"/>
      <c r="D243" s="69"/>
      <c r="E243" s="69"/>
      <c r="F243" s="69"/>
      <c r="G243" s="69"/>
      <c r="H243" s="60"/>
      <c r="I243" s="61"/>
    </row>
    <row r="244" spans="1:9" s="56" customFormat="1" ht="11.25" customHeight="1">
      <c r="A244" s="58" t="s">
        <v>292</v>
      </c>
      <c r="B244" s="64">
        <f>'[2]as of Mar_all banks'!B298</f>
        <v>709</v>
      </c>
      <c r="C244" s="64">
        <f>'[2]as of Mar_all banks'!C298</f>
        <v>624.4860699999999</v>
      </c>
      <c r="D244" s="64">
        <f>'[2]as of Mar_all banks'!D298</f>
        <v>26.76396</v>
      </c>
      <c r="E244" s="65">
        <f>SUM(C244:D244)</f>
        <v>651.2500299999999</v>
      </c>
      <c r="F244" s="65">
        <f>B244-E244</f>
        <v>57.749970000000076</v>
      </c>
      <c r="G244" s="65">
        <f>B244-C244</f>
        <v>84.51393000000007</v>
      </c>
      <c r="H244" s="66">
        <f>E244/B244*100</f>
        <v>91.85472919605077</v>
      </c>
      <c r="I244" s="67"/>
    </row>
    <row r="245" spans="1:9" s="56" customFormat="1" ht="11.25" customHeight="1">
      <c r="A245" s="63"/>
      <c r="B245" s="69"/>
      <c r="C245" s="69"/>
      <c r="D245" s="69"/>
      <c r="E245" s="69"/>
      <c r="F245" s="69"/>
      <c r="G245" s="69"/>
      <c r="H245" s="60"/>
      <c r="I245" s="61"/>
    </row>
    <row r="246" spans="1:9" s="56" customFormat="1" ht="11.25" customHeight="1">
      <c r="A246" s="58" t="s">
        <v>293</v>
      </c>
      <c r="B246" s="71">
        <f aca="true" t="shared" si="78" ref="B246:G246">SUM(B247:B251)</f>
        <v>6223918.630999999</v>
      </c>
      <c r="C246" s="71">
        <f t="shared" si="78"/>
        <v>5492260.13483</v>
      </c>
      <c r="D246" s="71">
        <f t="shared" si="78"/>
        <v>727710.73142</v>
      </c>
      <c r="E246" s="71">
        <f t="shared" si="78"/>
        <v>6219970.86625</v>
      </c>
      <c r="F246" s="71">
        <f t="shared" si="78"/>
        <v>3947.764749999813</v>
      </c>
      <c r="G246" s="71">
        <f t="shared" si="78"/>
        <v>731658.4961699998</v>
      </c>
      <c r="H246" s="60">
        <f aca="true" t="shared" si="79" ref="H246:H251">E246/B246*100</f>
        <v>99.93657107388364</v>
      </c>
      <c r="I246" s="61"/>
    </row>
    <row r="247" spans="1:9" s="56" customFormat="1" ht="11.25" customHeight="1">
      <c r="A247" s="63" t="s">
        <v>294</v>
      </c>
      <c r="B247" s="64">
        <f>'[2]as of Mar_all banks'!B301</f>
        <v>5620080.09</v>
      </c>
      <c r="C247" s="64">
        <f>'[2]as of Mar_all banks'!C301</f>
        <v>5104277.31986</v>
      </c>
      <c r="D247" s="64">
        <f>'[2]as of Mar_all banks'!D301</f>
        <v>513595.57331</v>
      </c>
      <c r="E247" s="65">
        <f>SUM(C247:D247)</f>
        <v>5617872.89317</v>
      </c>
      <c r="F247" s="65">
        <f>B247-E247</f>
        <v>2207.196829999797</v>
      </c>
      <c r="G247" s="65">
        <f>B247-C247</f>
        <v>515802.7701399997</v>
      </c>
      <c r="H247" s="66">
        <f t="shared" si="79"/>
        <v>99.96072659473435</v>
      </c>
      <c r="I247" s="67"/>
    </row>
    <row r="248" spans="1:9" s="56" customFormat="1" ht="11.25" customHeight="1">
      <c r="A248" s="63" t="s">
        <v>295</v>
      </c>
      <c r="B248" s="64">
        <f>'[2]as of Mar_all banks'!B302</f>
        <v>24022.961</v>
      </c>
      <c r="C248" s="64">
        <f>'[2]as of Mar_all banks'!C302</f>
        <v>13527.45398</v>
      </c>
      <c r="D248" s="64">
        <f>'[2]as of Mar_all banks'!D302</f>
        <v>10352.20574</v>
      </c>
      <c r="E248" s="65">
        <f>SUM(C248:D248)</f>
        <v>23879.65972</v>
      </c>
      <c r="F248" s="65">
        <f>B248-E248</f>
        <v>143.30127999999968</v>
      </c>
      <c r="G248" s="65">
        <f>B248-C248</f>
        <v>10495.50702</v>
      </c>
      <c r="H248" s="66">
        <f t="shared" si="79"/>
        <v>99.40348202704904</v>
      </c>
      <c r="I248" s="67"/>
    </row>
    <row r="249" spans="1:9" s="56" customFormat="1" ht="11.25" customHeight="1">
      <c r="A249" s="63" t="s">
        <v>296</v>
      </c>
      <c r="B249" s="64">
        <f>'[2]as of Mar_all banks'!B303</f>
        <v>113249.128</v>
      </c>
      <c r="C249" s="64">
        <f>'[2]as of Mar_all banks'!C303</f>
        <v>59697.68279</v>
      </c>
      <c r="D249" s="64">
        <f>'[2]as of Mar_all banks'!D303</f>
        <v>53336.826909999996</v>
      </c>
      <c r="E249" s="65">
        <f>SUM(C249:D249)</f>
        <v>113034.5097</v>
      </c>
      <c r="F249" s="65">
        <f>B249-E249</f>
        <v>214.6183000000019</v>
      </c>
      <c r="G249" s="65">
        <f>B249-C249</f>
        <v>53551.44521</v>
      </c>
      <c r="H249" s="66">
        <f t="shared" si="79"/>
        <v>99.81049010814458</v>
      </c>
      <c r="I249" s="67"/>
    </row>
    <row r="250" spans="1:9" s="56" customFormat="1" ht="11.25" customHeight="1">
      <c r="A250" s="63" t="s">
        <v>297</v>
      </c>
      <c r="B250" s="64">
        <f>'[2]as of Mar_all banks'!B304</f>
        <v>397531.452</v>
      </c>
      <c r="C250" s="64">
        <f>'[2]as of Mar_all banks'!C304</f>
        <v>269126.74231</v>
      </c>
      <c r="D250" s="64">
        <f>'[2]as of Mar_all banks'!D304</f>
        <v>127022.06134999999</v>
      </c>
      <c r="E250" s="65">
        <f>SUM(C250:D250)</f>
        <v>396148.80366</v>
      </c>
      <c r="F250" s="65">
        <f>B250-E250</f>
        <v>1382.6483400000143</v>
      </c>
      <c r="G250" s="65">
        <f>B250-C250</f>
        <v>128404.70968999999</v>
      </c>
      <c r="H250" s="66">
        <f t="shared" si="79"/>
        <v>99.65219145980933</v>
      </c>
      <c r="I250" s="67"/>
    </row>
    <row r="251" spans="1:9" s="56" customFormat="1" ht="11.25" customHeight="1">
      <c r="A251" s="63" t="s">
        <v>298</v>
      </c>
      <c r="B251" s="64">
        <f>'[2]as of Mar_all banks'!B305</f>
        <v>69035</v>
      </c>
      <c r="C251" s="64">
        <f>'[2]as of Mar_all banks'!C305</f>
        <v>45630.93589</v>
      </c>
      <c r="D251" s="64">
        <f>'[2]as of Mar_all banks'!D305</f>
        <v>23404.06411</v>
      </c>
      <c r="E251" s="65">
        <f>SUM(C251:D251)</f>
        <v>69035</v>
      </c>
      <c r="F251" s="65">
        <f>B251-E251</f>
        <v>0</v>
      </c>
      <c r="G251" s="65">
        <f>B251-C251</f>
        <v>23404.06411</v>
      </c>
      <c r="H251" s="66">
        <f t="shared" si="79"/>
        <v>100</v>
      </c>
      <c r="I251" s="67"/>
    </row>
    <row r="252" spans="1:9" s="56" customFormat="1" ht="11.25" customHeight="1">
      <c r="A252" s="63"/>
      <c r="B252" s="69"/>
      <c r="C252" s="69"/>
      <c r="D252" s="69"/>
      <c r="E252" s="69"/>
      <c r="F252" s="69"/>
      <c r="G252" s="69"/>
      <c r="H252" s="60"/>
      <c r="I252" s="61"/>
    </row>
    <row r="253" spans="1:9" s="56" customFormat="1" ht="11.25" customHeight="1">
      <c r="A253" s="58" t="s">
        <v>299</v>
      </c>
      <c r="B253" s="71">
        <f aca="true" t="shared" si="80" ref="B253:G253">+B254+B255</f>
        <v>295477.245</v>
      </c>
      <c r="C253" s="71">
        <f t="shared" si="80"/>
        <v>283340.94048000005</v>
      </c>
      <c r="D253" s="71">
        <f t="shared" si="80"/>
        <v>10990.00888</v>
      </c>
      <c r="E253" s="71">
        <f t="shared" si="80"/>
        <v>294330.94936</v>
      </c>
      <c r="F253" s="71">
        <f t="shared" si="80"/>
        <v>1146.2956399999675</v>
      </c>
      <c r="G253" s="71">
        <f t="shared" si="80"/>
        <v>12136.304519999974</v>
      </c>
      <c r="H253" s="60">
        <f>E253/B253*100</f>
        <v>99.61205281983729</v>
      </c>
      <c r="I253" s="61"/>
    </row>
    <row r="254" spans="1:9" s="56" customFormat="1" ht="11.25" customHeight="1">
      <c r="A254" s="63" t="s">
        <v>300</v>
      </c>
      <c r="B254" s="64">
        <f>'[2]as of Mar_all banks'!B308</f>
        <v>279053.245</v>
      </c>
      <c r="C254" s="64">
        <f>'[2]as of Mar_all banks'!C308</f>
        <v>267397.60434</v>
      </c>
      <c r="D254" s="64">
        <f>'[2]as of Mar_all banks'!D308</f>
        <v>10509.604169999999</v>
      </c>
      <c r="E254" s="65">
        <f>SUM(C254:D254)</f>
        <v>277907.20851</v>
      </c>
      <c r="F254" s="65">
        <f>B254-E254</f>
        <v>1146.0364899999695</v>
      </c>
      <c r="G254" s="65">
        <f>B254-C254</f>
        <v>11655.640659999975</v>
      </c>
      <c r="H254" s="66">
        <f>E254/B254*100</f>
        <v>99.5893126094986</v>
      </c>
      <c r="I254" s="67"/>
    </row>
    <row r="255" spans="1:9" s="56" customFormat="1" ht="11.25" customHeight="1">
      <c r="A255" s="63" t="s">
        <v>301</v>
      </c>
      <c r="B255" s="64">
        <f>'[2]as of Mar_all banks'!B309</f>
        <v>16424</v>
      </c>
      <c r="C255" s="64">
        <f>'[2]as of Mar_all banks'!C309</f>
        <v>15943.336140000001</v>
      </c>
      <c r="D255" s="64">
        <f>'[2]as of Mar_all banks'!D309</f>
        <v>480.40471</v>
      </c>
      <c r="E255" s="65">
        <f>SUM(C255:D255)</f>
        <v>16423.740850000002</v>
      </c>
      <c r="F255" s="65">
        <f>B255-E255</f>
        <v>0.2591499999980442</v>
      </c>
      <c r="G255" s="65">
        <f>B255-C255</f>
        <v>480.66385999999875</v>
      </c>
      <c r="H255" s="66">
        <f>E255/B255*100</f>
        <v>99.99842212615687</v>
      </c>
      <c r="I255" s="67"/>
    </row>
    <row r="256" spans="1:9" s="56" customFormat="1" ht="11.25" customHeight="1">
      <c r="A256" s="63"/>
      <c r="B256" s="69"/>
      <c r="C256" s="69"/>
      <c r="D256" s="69"/>
      <c r="E256" s="69"/>
      <c r="F256" s="69"/>
      <c r="G256" s="69"/>
      <c r="H256" s="60"/>
      <c r="I256" s="61"/>
    </row>
    <row r="257" spans="1:9" s="56" customFormat="1" ht="11.25" customHeight="1">
      <c r="A257" s="58" t="s">
        <v>302</v>
      </c>
      <c r="B257" s="64">
        <f>'[2]as of Mar_all banks'!B312</f>
        <v>2268833.1569999997</v>
      </c>
      <c r="C257" s="64">
        <f>'[2]as of Mar_all banks'!C312</f>
        <v>2215339.55892</v>
      </c>
      <c r="D257" s="64">
        <f>'[2]as of Mar_all banks'!D312</f>
        <v>14927.566810000002</v>
      </c>
      <c r="E257" s="65">
        <f>SUM(C257:D257)</f>
        <v>2230267.1257300004</v>
      </c>
      <c r="F257" s="65">
        <f>B257-E257</f>
        <v>38566.03126999922</v>
      </c>
      <c r="G257" s="65">
        <f>B257-C257</f>
        <v>53493.59807999944</v>
      </c>
      <c r="H257" s="66">
        <f>E257/B257*100</f>
        <v>98.30018213763265</v>
      </c>
      <c r="I257" s="67"/>
    </row>
    <row r="258" spans="1:9" s="56" customFormat="1" ht="11.25" customHeight="1">
      <c r="A258" s="63"/>
      <c r="B258" s="69"/>
      <c r="C258" s="69"/>
      <c r="D258" s="69"/>
      <c r="E258" s="69"/>
      <c r="F258" s="69"/>
      <c r="G258" s="69"/>
      <c r="H258" s="60"/>
      <c r="I258" s="61"/>
    </row>
    <row r="259" spans="1:9" s="56" customFormat="1" ht="11.25" customHeight="1">
      <c r="A259" s="58" t="s">
        <v>303</v>
      </c>
      <c r="B259" s="64">
        <f>'[2]as of Mar_all banks'!B315</f>
        <v>1107619.9949999999</v>
      </c>
      <c r="C259" s="64">
        <f>'[2]as of Mar_all banks'!C315</f>
        <v>729763.88108</v>
      </c>
      <c r="D259" s="64">
        <f>'[2]as of Mar_all banks'!D315</f>
        <v>371070.48713</v>
      </c>
      <c r="E259" s="65">
        <f>SUM(C259:D259)</f>
        <v>1100834.36821</v>
      </c>
      <c r="F259" s="65">
        <f>B259-E259</f>
        <v>6785.626789999893</v>
      </c>
      <c r="G259" s="65">
        <f>B259-C259</f>
        <v>377856.1139199999</v>
      </c>
      <c r="H259" s="60">
        <f>E259/B259*100</f>
        <v>99.38736869859414</v>
      </c>
      <c r="I259" s="61"/>
    </row>
    <row r="260" spans="1:9" s="56" customFormat="1" ht="11.25" customHeight="1">
      <c r="A260" s="63"/>
      <c r="B260" s="69"/>
      <c r="C260" s="69"/>
      <c r="D260" s="69"/>
      <c r="E260" s="69"/>
      <c r="F260" s="69"/>
      <c r="G260" s="69"/>
      <c r="H260" s="60"/>
      <c r="I260" s="61"/>
    </row>
    <row r="261" spans="1:9" s="56" customFormat="1" ht="11.25" customHeight="1">
      <c r="A261" s="58" t="s">
        <v>304</v>
      </c>
      <c r="B261" s="64">
        <f>'[2]as of Mar_all banks'!B318</f>
        <v>496947</v>
      </c>
      <c r="C261" s="64">
        <f>'[2]as of Mar_all banks'!C318</f>
        <v>459304.2946</v>
      </c>
      <c r="D261" s="64">
        <f>'[2]as of Mar_all banks'!D318</f>
        <v>37642.7054</v>
      </c>
      <c r="E261" s="65">
        <f>SUM(C261:D261)</f>
        <v>496947</v>
      </c>
      <c r="F261" s="65">
        <f>B261-E261</f>
        <v>0</v>
      </c>
      <c r="G261" s="65">
        <f>B261-C261</f>
        <v>37642.70539999998</v>
      </c>
      <c r="H261" s="60">
        <f>E261/B261*100</f>
        <v>100</v>
      </c>
      <c r="I261" s="61"/>
    </row>
    <row r="262" spans="1:9" s="56" customFormat="1" ht="11.25" customHeight="1">
      <c r="A262" s="63"/>
      <c r="B262" s="69"/>
      <c r="C262" s="69"/>
      <c r="D262" s="69"/>
      <c r="E262" s="69"/>
      <c r="F262" s="69"/>
      <c r="G262" s="69"/>
      <c r="H262" s="60"/>
      <c r="I262" s="61"/>
    </row>
    <row r="263" spans="1:9" s="56" customFormat="1" ht="11.25" customHeight="1">
      <c r="A263" s="58" t="s">
        <v>305</v>
      </c>
      <c r="B263" s="64">
        <f>'[2]as of Mar_all banks'!B321</f>
        <v>108587.146</v>
      </c>
      <c r="C263" s="64">
        <f>'[2]as of Mar_all banks'!C321</f>
        <v>106802.29138</v>
      </c>
      <c r="D263" s="64">
        <f>'[2]as of Mar_all banks'!D321</f>
        <v>1777.5533300000002</v>
      </c>
      <c r="E263" s="65">
        <f>SUM(C263:D263)</f>
        <v>108579.84470999999</v>
      </c>
      <c r="F263" s="65">
        <f>B263-E263</f>
        <v>7.301290000003064</v>
      </c>
      <c r="G263" s="65">
        <f>B263-C263</f>
        <v>1784.8546199999982</v>
      </c>
      <c r="H263" s="60">
        <f>E263/B263*100</f>
        <v>99.99327610102212</v>
      </c>
      <c r="I263" s="61"/>
    </row>
    <row r="264" spans="2:9" s="56" customFormat="1" ht="11.25" customHeight="1">
      <c r="B264" s="69"/>
      <c r="C264" s="69"/>
      <c r="D264" s="69"/>
      <c r="E264" s="69"/>
      <c r="F264" s="69"/>
      <c r="G264" s="69"/>
      <c r="H264" s="60"/>
      <c r="I264" s="61"/>
    </row>
    <row r="265" spans="1:9" s="56" customFormat="1" ht="12">
      <c r="A265" s="86" t="s">
        <v>306</v>
      </c>
      <c r="B265" s="87">
        <f aca="true" t="shared" si="81" ref="B265:G265">B10+B17+B19+B21+B23+B33+B37+B45+B47+B49+B57+B69+B75+B80+B86+B95+B107+B117+B133+B135+B156+B163+B168+B175+B184+B192+B201+B242+B244+B246+B253+B257+B259+B261+B263</f>
        <v>352976838.28621006</v>
      </c>
      <c r="C265" s="87">
        <f t="shared" si="81"/>
        <v>296237707.83695984</v>
      </c>
      <c r="D265" s="87">
        <f t="shared" si="81"/>
        <v>24537114.964170005</v>
      </c>
      <c r="E265" s="87">
        <f t="shared" si="81"/>
        <v>320774822.8011299</v>
      </c>
      <c r="F265" s="87">
        <f t="shared" si="81"/>
        <v>32202015.485080004</v>
      </c>
      <c r="G265" s="87">
        <f t="shared" si="81"/>
        <v>56739130.44925003</v>
      </c>
      <c r="H265" s="88">
        <f>E265/B265*100</f>
        <v>90.87701741524205</v>
      </c>
      <c r="I265" s="61"/>
    </row>
    <row r="266" spans="2:9" s="56" customFormat="1" ht="11.25" customHeight="1">
      <c r="B266" s="69"/>
      <c r="C266" s="69"/>
      <c r="D266" s="69"/>
      <c r="E266" s="69"/>
      <c r="F266" s="69"/>
      <c r="G266" s="69"/>
      <c r="H266" s="60"/>
      <c r="I266" s="61"/>
    </row>
    <row r="267" spans="1:9" s="56" customFormat="1" ht="11.25" customHeight="1">
      <c r="A267" s="57" t="s">
        <v>307</v>
      </c>
      <c r="B267" s="69"/>
      <c r="C267" s="69"/>
      <c r="D267" s="69"/>
      <c r="E267" s="69"/>
      <c r="F267" s="69"/>
      <c r="G267" s="69"/>
      <c r="H267" s="60"/>
      <c r="I267" s="61"/>
    </row>
    <row r="268" spans="1:9" s="56" customFormat="1" ht="11.25" customHeight="1">
      <c r="A268" s="63" t="s">
        <v>308</v>
      </c>
      <c r="B268" s="64">
        <f>'[2]as of Mar_all banks'!B325</f>
        <v>19885449.62046</v>
      </c>
      <c r="C268" s="64">
        <f>'[2]as of Mar_all banks'!C325</f>
        <v>19885449.62046</v>
      </c>
      <c r="D268" s="64">
        <f>'[2]as of Mar_all banks'!D325</f>
        <v>0</v>
      </c>
      <c r="E268" s="65">
        <f>SUM(C268:D268)</f>
        <v>19885449.62046</v>
      </c>
      <c r="F268" s="65">
        <f>B268-E268</f>
        <v>0</v>
      </c>
      <c r="G268" s="65">
        <f>B268-C268</f>
        <v>0</v>
      </c>
      <c r="H268" s="66">
        <f>E268/B268*100</f>
        <v>100</v>
      </c>
      <c r="I268" s="67"/>
    </row>
    <row r="269" spans="1:9" s="56" customFormat="1" ht="11.25" customHeight="1">
      <c r="A269" s="89"/>
      <c r="B269" s="69"/>
      <c r="C269" s="69"/>
      <c r="D269" s="69"/>
      <c r="E269" s="69"/>
      <c r="F269" s="69"/>
      <c r="G269" s="69"/>
      <c r="H269" s="60"/>
      <c r="I269" s="61"/>
    </row>
    <row r="270" spans="1:9" s="56" customFormat="1" ht="11.25" customHeight="1">
      <c r="A270" s="63" t="s">
        <v>309</v>
      </c>
      <c r="B270" s="69">
        <f aca="true" t="shared" si="82" ref="B270:G270">SUM(B271:B276)</f>
        <v>112862205.36515</v>
      </c>
      <c r="C270" s="69">
        <f t="shared" si="82"/>
        <v>112816681.65894</v>
      </c>
      <c r="D270" s="69">
        <f t="shared" si="82"/>
        <v>43956.89219</v>
      </c>
      <c r="E270" s="69">
        <f t="shared" si="82"/>
        <v>112860638.55113001</v>
      </c>
      <c r="F270" s="69">
        <f t="shared" si="82"/>
        <v>1566.8140199903864</v>
      </c>
      <c r="G270" s="69">
        <f t="shared" si="82"/>
        <v>45523.70620999695</v>
      </c>
      <c r="H270" s="60">
        <f aca="true" t="shared" si="83" ref="H270:H276">E270/B270*100</f>
        <v>99.99861174605358</v>
      </c>
      <c r="I270" s="61"/>
    </row>
    <row r="271" spans="1:9" s="93" customFormat="1" ht="11.25" customHeight="1" hidden="1">
      <c r="A271" s="90" t="s">
        <v>310</v>
      </c>
      <c r="B271" s="91">
        <f>'[2]as of Mar_all banks'!B327</f>
        <v>112387473.95983</v>
      </c>
      <c r="C271" s="91">
        <f>'[2]as of Mar_all banks'!C327</f>
        <v>112385368.91186</v>
      </c>
      <c r="D271" s="91">
        <f>'[2]as of Mar_all banks'!D327</f>
        <v>538.665</v>
      </c>
      <c r="E271" s="91">
        <f aca="true" t="shared" si="84" ref="E271:E276">SUM(C271:D271)</f>
        <v>112385907.57686001</v>
      </c>
      <c r="F271" s="91">
        <f aca="true" t="shared" si="85" ref="F271:F276">B271-E271</f>
        <v>1566.3829699903727</v>
      </c>
      <c r="G271" s="91">
        <f aca="true" t="shared" si="86" ref="G271:G276">B271-C271</f>
        <v>2105.047969996929</v>
      </c>
      <c r="H271" s="92">
        <f t="shared" si="83"/>
        <v>99.99860626552515</v>
      </c>
      <c r="I271" s="92"/>
    </row>
    <row r="272" spans="1:9" s="56" customFormat="1" ht="11.25" customHeight="1" hidden="1">
      <c r="A272" s="94" t="s">
        <v>311</v>
      </c>
      <c r="B272" s="95"/>
      <c r="C272" s="95"/>
      <c r="D272" s="95"/>
      <c r="E272" s="95">
        <f t="shared" si="84"/>
        <v>0</v>
      </c>
      <c r="F272" s="95">
        <f t="shared" si="85"/>
        <v>0</v>
      </c>
      <c r="G272" s="95">
        <f t="shared" si="86"/>
        <v>0</v>
      </c>
      <c r="H272" s="96" t="e">
        <f t="shared" si="83"/>
        <v>#DIV/0!</v>
      </c>
      <c r="I272" s="97"/>
    </row>
    <row r="273" spans="1:9" s="56" customFormat="1" ht="11.25" customHeight="1" hidden="1">
      <c r="A273" s="94" t="s">
        <v>312</v>
      </c>
      <c r="B273" s="95"/>
      <c r="C273" s="95"/>
      <c r="D273" s="95"/>
      <c r="E273" s="95">
        <f t="shared" si="84"/>
        <v>0</v>
      </c>
      <c r="F273" s="95">
        <f t="shared" si="85"/>
        <v>0</v>
      </c>
      <c r="G273" s="95">
        <f t="shared" si="86"/>
        <v>0</v>
      </c>
      <c r="H273" s="98" t="e">
        <f t="shared" si="83"/>
        <v>#DIV/0!</v>
      </c>
      <c r="I273" s="67"/>
    </row>
    <row r="274" spans="1:9" s="56" customFormat="1" ht="11.25" customHeight="1" hidden="1">
      <c r="A274" s="94" t="s">
        <v>313</v>
      </c>
      <c r="B274" s="95"/>
      <c r="C274" s="95"/>
      <c r="D274" s="95"/>
      <c r="E274" s="95">
        <f t="shared" si="84"/>
        <v>0</v>
      </c>
      <c r="F274" s="95">
        <f t="shared" si="85"/>
        <v>0</v>
      </c>
      <c r="G274" s="95">
        <f t="shared" si="86"/>
        <v>0</v>
      </c>
      <c r="H274" s="98" t="e">
        <f t="shared" si="83"/>
        <v>#DIV/0!</v>
      </c>
      <c r="I274" s="67"/>
    </row>
    <row r="275" spans="1:9" s="56" customFormat="1" ht="23.25" customHeight="1" hidden="1">
      <c r="A275" s="99" t="s">
        <v>314</v>
      </c>
      <c r="B275" s="95"/>
      <c r="C275" s="95"/>
      <c r="D275" s="95"/>
      <c r="E275" s="95">
        <f t="shared" si="84"/>
        <v>0</v>
      </c>
      <c r="F275" s="95">
        <f t="shared" si="85"/>
        <v>0</v>
      </c>
      <c r="G275" s="95">
        <f t="shared" si="86"/>
        <v>0</v>
      </c>
      <c r="H275" s="98" t="e">
        <f t="shared" si="83"/>
        <v>#DIV/0!</v>
      </c>
      <c r="I275" s="67"/>
    </row>
    <row r="276" spans="1:9" s="56" customFormat="1" ht="11.25" customHeight="1">
      <c r="A276" s="63" t="s">
        <v>315</v>
      </c>
      <c r="B276" s="64">
        <f>'[2]as of Mar_all banks'!B329</f>
        <v>474731.40532</v>
      </c>
      <c r="C276" s="64">
        <f>'[2]as of Mar_all banks'!C329</f>
        <v>431312.74708</v>
      </c>
      <c r="D276" s="64">
        <f>'[2]as of Mar_all banks'!D329</f>
        <v>43418.22719</v>
      </c>
      <c r="E276" s="65">
        <f t="shared" si="84"/>
        <v>474730.97427</v>
      </c>
      <c r="F276" s="65">
        <f t="shared" si="85"/>
        <v>0.4310500000137836</v>
      </c>
      <c r="G276" s="65">
        <f t="shared" si="86"/>
        <v>43418.65824000002</v>
      </c>
      <c r="H276" s="66">
        <f t="shared" si="83"/>
        <v>99.9999092012883</v>
      </c>
      <c r="I276" s="67"/>
    </row>
    <row r="277" spans="1:9" s="56" customFormat="1" ht="11.25" customHeight="1">
      <c r="A277" s="78"/>
      <c r="B277" s="65"/>
      <c r="C277" s="65"/>
      <c r="D277" s="65"/>
      <c r="E277" s="65"/>
      <c r="F277" s="65"/>
      <c r="G277" s="65"/>
      <c r="H277" s="60"/>
      <c r="I277" s="61"/>
    </row>
    <row r="278" spans="1:9" s="56" customFormat="1" ht="11.25" customHeight="1" hidden="1">
      <c r="A278" s="63" t="s">
        <v>316</v>
      </c>
      <c r="B278" s="65"/>
      <c r="C278" s="65"/>
      <c r="D278" s="65"/>
      <c r="E278" s="65">
        <f>SUM(C278:D278)</f>
        <v>0</v>
      </c>
      <c r="F278" s="65">
        <f>B278-E278</f>
        <v>0</v>
      </c>
      <c r="G278" s="65">
        <f>B278-C278</f>
        <v>0</v>
      </c>
      <c r="H278" s="66" t="e">
        <f>E278/B278*100</f>
        <v>#DIV/0!</v>
      </c>
      <c r="I278" s="67"/>
    </row>
    <row r="279" spans="1:9" s="56" customFormat="1" ht="11.25" customHeight="1" hidden="1">
      <c r="A279" s="63"/>
      <c r="B279" s="65"/>
      <c r="C279" s="65"/>
      <c r="D279" s="65"/>
      <c r="E279" s="65"/>
      <c r="F279" s="65"/>
      <c r="G279" s="65"/>
      <c r="H279" s="60"/>
      <c r="I279" s="61"/>
    </row>
    <row r="280" spans="1:9" s="56" customFormat="1" ht="23.25" customHeight="1" hidden="1">
      <c r="A280" s="100" t="s">
        <v>317</v>
      </c>
      <c r="B280" s="65"/>
      <c r="C280" s="65"/>
      <c r="D280" s="65"/>
      <c r="E280" s="65">
        <f>SUM(C280:D280)</f>
        <v>0</v>
      </c>
      <c r="F280" s="65">
        <f>B280-E280</f>
        <v>0</v>
      </c>
      <c r="G280" s="65">
        <f>B280-C280</f>
        <v>0</v>
      </c>
      <c r="H280" s="66" t="e">
        <f>E280/B280*100</f>
        <v>#DIV/0!</v>
      </c>
      <c r="I280" s="67"/>
    </row>
    <row r="281" spans="1:9" s="56" customFormat="1" ht="11.25" customHeight="1" hidden="1">
      <c r="A281" s="63"/>
      <c r="B281" s="65"/>
      <c r="C281" s="65"/>
      <c r="D281" s="65"/>
      <c r="E281" s="65"/>
      <c r="F281" s="65"/>
      <c r="G281" s="65"/>
      <c r="H281" s="60"/>
      <c r="I281" s="61"/>
    </row>
    <row r="282" spans="1:9" s="56" customFormat="1" ht="11.25" customHeight="1" hidden="1">
      <c r="A282" s="63" t="s">
        <v>318</v>
      </c>
      <c r="B282" s="65"/>
      <c r="C282" s="65"/>
      <c r="D282" s="65"/>
      <c r="E282" s="65">
        <f>SUM(C282:D282)</f>
        <v>0</v>
      </c>
      <c r="F282" s="65">
        <f>B282-E282</f>
        <v>0</v>
      </c>
      <c r="G282" s="65">
        <f>B282-C282</f>
        <v>0</v>
      </c>
      <c r="H282" s="66" t="e">
        <f>E282/B282*100</f>
        <v>#DIV/0!</v>
      </c>
      <c r="I282" s="67"/>
    </row>
    <row r="283" spans="1:9" s="56" customFormat="1" ht="11.25" customHeight="1" hidden="1">
      <c r="A283" s="63"/>
      <c r="B283" s="65"/>
      <c r="C283" s="65"/>
      <c r="D283" s="65"/>
      <c r="E283" s="65"/>
      <c r="F283" s="65"/>
      <c r="G283" s="65"/>
      <c r="H283" s="60"/>
      <c r="I283" s="61"/>
    </row>
    <row r="284" spans="1:9" s="56" customFormat="1" ht="12" hidden="1">
      <c r="A284" s="100" t="s">
        <v>319</v>
      </c>
      <c r="B284" s="65"/>
      <c r="C284" s="65"/>
      <c r="D284" s="65"/>
      <c r="E284" s="65">
        <f>SUM(C284:D284)</f>
        <v>0</v>
      </c>
      <c r="F284" s="65">
        <f>B284-E284</f>
        <v>0</v>
      </c>
      <c r="G284" s="65">
        <f>B284-C284</f>
        <v>0</v>
      </c>
      <c r="H284" s="66" t="e">
        <f>E284/B284*100</f>
        <v>#DIV/0!</v>
      </c>
      <c r="I284" s="67"/>
    </row>
    <row r="285" spans="1:9" s="56" customFormat="1" ht="11.25" customHeight="1" hidden="1">
      <c r="A285" s="63"/>
      <c r="B285" s="65"/>
      <c r="C285" s="65"/>
      <c r="D285" s="65"/>
      <c r="E285" s="65"/>
      <c r="F285" s="65"/>
      <c r="G285" s="65"/>
      <c r="H285" s="60"/>
      <c r="I285" s="61"/>
    </row>
    <row r="286" spans="1:9" s="56" customFormat="1" ht="11.25" customHeight="1" hidden="1">
      <c r="A286" s="63" t="s">
        <v>320</v>
      </c>
      <c r="B286" s="65"/>
      <c r="C286" s="65"/>
      <c r="D286" s="65"/>
      <c r="E286" s="65">
        <f>SUM(C286:D286)</f>
        <v>0</v>
      </c>
      <c r="F286" s="65">
        <f>B286-E286</f>
        <v>0</v>
      </c>
      <c r="G286" s="65">
        <f>B286-C286</f>
        <v>0</v>
      </c>
      <c r="H286" s="66" t="e">
        <f>E286/B286*100</f>
        <v>#DIV/0!</v>
      </c>
      <c r="I286" s="67"/>
    </row>
    <row r="287" spans="1:9" s="56" customFormat="1" ht="11.25" customHeight="1" hidden="1">
      <c r="A287" s="63"/>
      <c r="B287" s="65"/>
      <c r="C287" s="65"/>
      <c r="D287" s="65"/>
      <c r="E287" s="65"/>
      <c r="F287" s="65"/>
      <c r="G287" s="65"/>
      <c r="H287" s="60"/>
      <c r="I287" s="61"/>
    </row>
    <row r="288" spans="1:9" s="56" customFormat="1" ht="11.25" customHeight="1" hidden="1">
      <c r="A288" s="63" t="s">
        <v>321</v>
      </c>
      <c r="B288" s="65"/>
      <c r="C288" s="65"/>
      <c r="D288" s="65"/>
      <c r="E288" s="65">
        <f>SUM(C288:D288)</f>
        <v>0</v>
      </c>
      <c r="F288" s="65">
        <f>B288-E288</f>
        <v>0</v>
      </c>
      <c r="G288" s="65">
        <f>B288-C288</f>
        <v>0</v>
      </c>
      <c r="H288" s="66" t="e">
        <f>E288/B288*100</f>
        <v>#DIV/0!</v>
      </c>
      <c r="I288" s="67"/>
    </row>
    <row r="289" spans="1:9" s="56" customFormat="1" ht="11.25" customHeight="1" hidden="1">
      <c r="A289" s="63"/>
      <c r="B289" s="65"/>
      <c r="C289" s="65"/>
      <c r="D289" s="65"/>
      <c r="E289" s="65"/>
      <c r="F289" s="65"/>
      <c r="G289" s="65"/>
      <c r="H289" s="66"/>
      <c r="I289" s="67"/>
    </row>
    <row r="290" spans="1:9" s="56" customFormat="1" ht="11.25" customHeight="1" hidden="1">
      <c r="A290" s="63" t="s">
        <v>322</v>
      </c>
      <c r="B290" s="65"/>
      <c r="C290" s="65"/>
      <c r="D290" s="65"/>
      <c r="E290" s="65">
        <f>SUM(C290:D290)</f>
        <v>0</v>
      </c>
      <c r="F290" s="65">
        <f>B290-E290</f>
        <v>0</v>
      </c>
      <c r="G290" s="65">
        <f>B290-C290</f>
        <v>0</v>
      </c>
      <c r="H290" s="66" t="e">
        <f>E290/B290*100</f>
        <v>#DIV/0!</v>
      </c>
      <c r="I290" s="67"/>
    </row>
    <row r="291" spans="1:9" s="56" customFormat="1" ht="11.25" customHeight="1" hidden="1">
      <c r="A291" s="63"/>
      <c r="B291" s="65"/>
      <c r="C291" s="65"/>
      <c r="D291" s="65"/>
      <c r="E291" s="65"/>
      <c r="F291" s="65"/>
      <c r="G291" s="65"/>
      <c r="H291" s="66"/>
      <c r="I291" s="67"/>
    </row>
    <row r="292" spans="1:9" s="56" customFormat="1" ht="12" hidden="1">
      <c r="A292" s="100" t="s">
        <v>323</v>
      </c>
      <c r="B292" s="65"/>
      <c r="C292" s="65"/>
      <c r="D292" s="65"/>
      <c r="E292" s="65">
        <f>SUM(C292:D292)</f>
        <v>0</v>
      </c>
      <c r="F292" s="65">
        <f>B292-E292</f>
        <v>0</v>
      </c>
      <c r="G292" s="65">
        <f>B292-C292</f>
        <v>0</v>
      </c>
      <c r="H292" s="66" t="e">
        <f>E292/B292*100</f>
        <v>#DIV/0!</v>
      </c>
      <c r="I292" s="67"/>
    </row>
    <row r="293" spans="1:9" s="56" customFormat="1" ht="11.25" customHeight="1" hidden="1">
      <c r="A293" s="63"/>
      <c r="B293" s="65"/>
      <c r="C293" s="65"/>
      <c r="D293" s="65"/>
      <c r="E293" s="65"/>
      <c r="F293" s="65"/>
      <c r="G293" s="65"/>
      <c r="H293" s="60"/>
      <c r="I293" s="61"/>
    </row>
    <row r="294" spans="1:9" s="56" customFormat="1" ht="11.25" customHeight="1" hidden="1">
      <c r="A294" s="63" t="s">
        <v>324</v>
      </c>
      <c r="B294" s="65"/>
      <c r="C294" s="65"/>
      <c r="D294" s="65"/>
      <c r="E294" s="65">
        <f>SUM(C294:D294)</f>
        <v>0</v>
      </c>
      <c r="F294" s="65">
        <f>B294-E294</f>
        <v>0</v>
      </c>
      <c r="G294" s="65">
        <f>B294-C294</f>
        <v>0</v>
      </c>
      <c r="H294" s="66" t="e">
        <f>E294/B294*100</f>
        <v>#DIV/0!</v>
      </c>
      <c r="I294" s="67"/>
    </row>
    <row r="295" spans="1:9" s="56" customFormat="1" ht="12" hidden="1">
      <c r="A295" s="63"/>
      <c r="B295" s="65"/>
      <c r="C295" s="65"/>
      <c r="D295" s="65"/>
      <c r="E295" s="65"/>
      <c r="F295" s="65"/>
      <c r="G295" s="65"/>
      <c r="H295" s="60"/>
      <c r="I295" s="61"/>
    </row>
    <row r="296" spans="1:9" s="56" customFormat="1" ht="11.25" customHeight="1" hidden="1">
      <c r="A296" s="63" t="s">
        <v>325</v>
      </c>
      <c r="B296" s="65"/>
      <c r="C296" s="65"/>
      <c r="D296" s="65"/>
      <c r="E296" s="65"/>
      <c r="F296" s="65"/>
      <c r="G296" s="65"/>
      <c r="H296" s="66"/>
      <c r="I296" s="67"/>
    </row>
    <row r="297" spans="1:9" s="56" customFormat="1" ht="11.25" customHeight="1" hidden="1">
      <c r="A297" s="63"/>
      <c r="B297" s="65"/>
      <c r="C297" s="65"/>
      <c r="D297" s="65"/>
      <c r="E297" s="65"/>
      <c r="F297" s="65"/>
      <c r="G297" s="65"/>
      <c r="H297" s="60"/>
      <c r="I297" s="61"/>
    </row>
    <row r="298" spans="1:9" s="56" customFormat="1" ht="22.5" hidden="1">
      <c r="A298" s="100" t="s">
        <v>326</v>
      </c>
      <c r="B298" s="65"/>
      <c r="C298" s="65"/>
      <c r="D298" s="65"/>
      <c r="E298" s="65">
        <f>SUM(C298:D298)</f>
        <v>0</v>
      </c>
      <c r="F298" s="65">
        <f>B298-E298</f>
        <v>0</v>
      </c>
      <c r="G298" s="65">
        <f>B298-C298</f>
        <v>0</v>
      </c>
      <c r="H298" s="66" t="e">
        <f>E298/B298*100</f>
        <v>#DIV/0!</v>
      </c>
      <c r="I298" s="67"/>
    </row>
    <row r="299" spans="1:9" s="56" customFormat="1" ht="11.25" customHeight="1" hidden="1">
      <c r="A299" s="63"/>
      <c r="B299" s="69"/>
      <c r="C299" s="69"/>
      <c r="D299" s="69"/>
      <c r="E299" s="69"/>
      <c r="F299" s="69"/>
      <c r="G299" s="69"/>
      <c r="H299" s="60"/>
      <c r="I299" s="61"/>
    </row>
    <row r="300" spans="1:9" s="56" customFormat="1" ht="11.25" customHeight="1" hidden="1">
      <c r="A300" s="63"/>
      <c r="B300" s="69"/>
      <c r="C300" s="69"/>
      <c r="D300" s="69"/>
      <c r="E300" s="69"/>
      <c r="F300" s="69"/>
      <c r="G300" s="69"/>
      <c r="H300" s="60"/>
      <c r="I300" s="61"/>
    </row>
    <row r="301" spans="1:9" s="56" customFormat="1" ht="11.25" customHeight="1">
      <c r="A301" s="57" t="s">
        <v>327</v>
      </c>
      <c r="B301" s="101">
        <f aca="true" t="shared" si="87" ref="B301:G301">SUM(B278:B298)+B268+B270</f>
        <v>132747654.98561001</v>
      </c>
      <c r="C301" s="101">
        <f t="shared" si="87"/>
        <v>132702131.2794</v>
      </c>
      <c r="D301" s="101">
        <f t="shared" si="87"/>
        <v>43956.89219</v>
      </c>
      <c r="E301" s="101">
        <f t="shared" si="87"/>
        <v>132746088.17159002</v>
      </c>
      <c r="F301" s="101">
        <f t="shared" si="87"/>
        <v>1566.8140199903864</v>
      </c>
      <c r="G301" s="101">
        <f t="shared" si="87"/>
        <v>45523.70620999695</v>
      </c>
      <c r="H301" s="60">
        <f>E301/B301*100</f>
        <v>99.99881970493553</v>
      </c>
      <c r="I301" s="61"/>
    </row>
    <row r="302" spans="1:9" s="56" customFormat="1" ht="11.25" customHeight="1">
      <c r="A302" s="63"/>
      <c r="B302" s="69"/>
      <c r="C302" s="69"/>
      <c r="D302" s="69"/>
      <c r="E302" s="69"/>
      <c r="F302" s="69"/>
      <c r="G302" s="69"/>
      <c r="H302" s="60"/>
      <c r="I302" s="61"/>
    </row>
    <row r="303" spans="1:9" s="56" customFormat="1" ht="11.25" customHeight="1" hidden="1">
      <c r="A303" s="89" t="s">
        <v>328</v>
      </c>
      <c r="B303" s="71">
        <f aca="true" t="shared" si="88" ref="B303:G303">+B301+B265</f>
        <v>485724493.27182007</v>
      </c>
      <c r="C303" s="71">
        <f t="shared" si="88"/>
        <v>428939839.11635983</v>
      </c>
      <c r="D303" s="71">
        <f t="shared" si="88"/>
        <v>24581071.856360003</v>
      </c>
      <c r="E303" s="71">
        <f t="shared" si="88"/>
        <v>453520910.9727199</v>
      </c>
      <c r="F303" s="71">
        <f t="shared" si="88"/>
        <v>32203582.299099993</v>
      </c>
      <c r="G303" s="71">
        <f t="shared" si="88"/>
        <v>56784654.15546002</v>
      </c>
      <c r="H303" s="88">
        <f>E303/B303*100</f>
        <v>93.36999003649618</v>
      </c>
      <c r="I303" s="61"/>
    </row>
    <row r="304" spans="1:9" s="56" customFormat="1" ht="11.25" customHeight="1" hidden="1">
      <c r="A304" s="63"/>
      <c r="B304" s="69"/>
      <c r="C304" s="69"/>
      <c r="D304" s="69"/>
      <c r="E304" s="69"/>
      <c r="F304" s="69"/>
      <c r="G304" s="69"/>
      <c r="H304" s="60"/>
      <c r="I304" s="61"/>
    </row>
    <row r="305" spans="1:9" s="56" customFormat="1" ht="11.25" customHeight="1" hidden="1">
      <c r="A305" s="89" t="s">
        <v>329</v>
      </c>
      <c r="B305" s="69"/>
      <c r="C305" s="69"/>
      <c r="D305" s="69"/>
      <c r="E305" s="69"/>
      <c r="F305" s="69"/>
      <c r="G305" s="69"/>
      <c r="H305" s="60"/>
      <c r="I305" s="61"/>
    </row>
    <row r="306" spans="1:9" s="56" customFormat="1" ht="11.25" customHeight="1" hidden="1">
      <c r="A306" s="89" t="s">
        <v>330</v>
      </c>
      <c r="B306" s="69"/>
      <c r="C306" s="69"/>
      <c r="D306" s="69"/>
      <c r="E306" s="69"/>
      <c r="F306" s="69"/>
      <c r="G306" s="69"/>
      <c r="H306" s="60"/>
      <c r="I306" s="61"/>
    </row>
    <row r="307" spans="1:9" s="56" customFormat="1" ht="11.25" customHeight="1" hidden="1">
      <c r="A307" s="63" t="s">
        <v>331</v>
      </c>
      <c r="B307" s="65"/>
      <c r="C307" s="65"/>
      <c r="D307" s="65"/>
      <c r="E307" s="65">
        <f aca="true" t="shared" si="89" ref="E307:E315">SUM(C307:D307)</f>
        <v>0</v>
      </c>
      <c r="F307" s="65">
        <f aca="true" t="shared" si="90" ref="F307:F315">B307-E307</f>
        <v>0</v>
      </c>
      <c r="G307" s="65">
        <f aca="true" t="shared" si="91" ref="G307:G315">B307-C307</f>
        <v>0</v>
      </c>
      <c r="H307" s="66" t="e">
        <f aca="true" t="shared" si="92" ref="H307:H316">E307/B307*100</f>
        <v>#DIV/0!</v>
      </c>
      <c r="I307" s="67"/>
    </row>
    <row r="308" spans="1:9" s="56" customFormat="1" ht="11.25" customHeight="1" hidden="1">
      <c r="A308" s="63" t="s">
        <v>332</v>
      </c>
      <c r="B308" s="69"/>
      <c r="C308" s="69"/>
      <c r="D308" s="69"/>
      <c r="E308" s="65">
        <f t="shared" si="89"/>
        <v>0</v>
      </c>
      <c r="F308" s="65">
        <f t="shared" si="90"/>
        <v>0</v>
      </c>
      <c r="G308" s="65">
        <f t="shared" si="91"/>
        <v>0</v>
      </c>
      <c r="H308" s="66" t="e">
        <f t="shared" si="92"/>
        <v>#DIV/0!</v>
      </c>
      <c r="I308" s="67"/>
    </row>
    <row r="309" spans="1:9" s="56" customFormat="1" ht="11.25" customHeight="1" hidden="1">
      <c r="A309" s="63" t="s">
        <v>333</v>
      </c>
      <c r="B309" s="65"/>
      <c r="C309" s="65"/>
      <c r="D309" s="65"/>
      <c r="E309" s="65">
        <f t="shared" si="89"/>
        <v>0</v>
      </c>
      <c r="F309" s="65">
        <f t="shared" si="90"/>
        <v>0</v>
      </c>
      <c r="G309" s="65">
        <f t="shared" si="91"/>
        <v>0</v>
      </c>
      <c r="H309" s="66" t="e">
        <f t="shared" si="92"/>
        <v>#DIV/0!</v>
      </c>
      <c r="I309" s="67"/>
    </row>
    <row r="310" spans="1:9" s="56" customFormat="1" ht="11.25" customHeight="1" hidden="1">
      <c r="A310" s="63" t="s">
        <v>334</v>
      </c>
      <c r="B310" s="65"/>
      <c r="C310" s="65"/>
      <c r="D310" s="65"/>
      <c r="E310" s="65">
        <f t="shared" si="89"/>
        <v>0</v>
      </c>
      <c r="F310" s="65">
        <f t="shared" si="90"/>
        <v>0</v>
      </c>
      <c r="G310" s="65">
        <f t="shared" si="91"/>
        <v>0</v>
      </c>
      <c r="H310" s="66" t="e">
        <f t="shared" si="92"/>
        <v>#DIV/0!</v>
      </c>
      <c r="I310" s="67"/>
    </row>
    <row r="311" spans="1:9" s="56" customFormat="1" ht="11.25" customHeight="1" hidden="1">
      <c r="A311" s="63" t="s">
        <v>335</v>
      </c>
      <c r="B311" s="65"/>
      <c r="C311" s="65"/>
      <c r="D311" s="65"/>
      <c r="E311" s="65">
        <f t="shared" si="89"/>
        <v>0</v>
      </c>
      <c r="F311" s="65">
        <f t="shared" si="90"/>
        <v>0</v>
      </c>
      <c r="G311" s="65">
        <f t="shared" si="91"/>
        <v>0</v>
      </c>
      <c r="H311" s="66" t="e">
        <f t="shared" si="92"/>
        <v>#DIV/0!</v>
      </c>
      <c r="I311" s="67"/>
    </row>
    <row r="312" spans="1:9" s="56" customFormat="1" ht="11.25" customHeight="1" hidden="1">
      <c r="A312" s="63" t="s">
        <v>336</v>
      </c>
      <c r="B312" s="65"/>
      <c r="C312" s="65"/>
      <c r="D312" s="65"/>
      <c r="E312" s="65">
        <f t="shared" si="89"/>
        <v>0</v>
      </c>
      <c r="F312" s="65">
        <f t="shared" si="90"/>
        <v>0</v>
      </c>
      <c r="G312" s="65">
        <f t="shared" si="91"/>
        <v>0</v>
      </c>
      <c r="H312" s="66" t="e">
        <f t="shared" si="92"/>
        <v>#DIV/0!</v>
      </c>
      <c r="I312" s="67"/>
    </row>
    <row r="313" spans="1:9" s="56" customFormat="1" ht="11.25" customHeight="1" hidden="1">
      <c r="A313" s="63" t="s">
        <v>337</v>
      </c>
      <c r="B313" s="65"/>
      <c r="C313" s="65"/>
      <c r="D313" s="65"/>
      <c r="E313" s="65">
        <f t="shared" si="89"/>
        <v>0</v>
      </c>
      <c r="F313" s="65">
        <f t="shared" si="90"/>
        <v>0</v>
      </c>
      <c r="G313" s="65">
        <f t="shared" si="91"/>
        <v>0</v>
      </c>
      <c r="H313" s="66" t="e">
        <f t="shared" si="92"/>
        <v>#DIV/0!</v>
      </c>
      <c r="I313" s="67"/>
    </row>
    <row r="314" spans="1:9" s="56" customFormat="1" ht="11.25" customHeight="1" hidden="1">
      <c r="A314" s="63" t="s">
        <v>338</v>
      </c>
      <c r="B314" s="65"/>
      <c r="C314" s="65"/>
      <c r="D314" s="65"/>
      <c r="E314" s="65">
        <f t="shared" si="89"/>
        <v>0</v>
      </c>
      <c r="F314" s="65">
        <f t="shared" si="90"/>
        <v>0</v>
      </c>
      <c r="G314" s="65">
        <f t="shared" si="91"/>
        <v>0</v>
      </c>
      <c r="H314" s="66" t="e">
        <f t="shared" si="92"/>
        <v>#DIV/0!</v>
      </c>
      <c r="I314" s="67"/>
    </row>
    <row r="315" spans="1:9" s="56" customFormat="1" ht="12" hidden="1">
      <c r="A315" s="63" t="s">
        <v>339</v>
      </c>
      <c r="B315" s="65"/>
      <c r="C315" s="65"/>
      <c r="D315" s="65"/>
      <c r="E315" s="71">
        <f t="shared" si="89"/>
        <v>0</v>
      </c>
      <c r="F315" s="71">
        <f t="shared" si="90"/>
        <v>0</v>
      </c>
      <c r="G315" s="71">
        <f t="shared" si="91"/>
        <v>0</v>
      </c>
      <c r="H315" s="88" t="e">
        <f t="shared" si="92"/>
        <v>#DIV/0!</v>
      </c>
      <c r="I315" s="61"/>
    </row>
    <row r="316" spans="1:9" s="56" customFormat="1" ht="22.5" hidden="1">
      <c r="A316" s="102" t="s">
        <v>340</v>
      </c>
      <c r="B316" s="71">
        <f aca="true" t="shared" si="93" ref="B316:G316">SUM(B307:B315)</f>
        <v>0</v>
      </c>
      <c r="C316" s="71">
        <f t="shared" si="93"/>
        <v>0</v>
      </c>
      <c r="D316" s="71">
        <f t="shared" si="93"/>
        <v>0</v>
      </c>
      <c r="E316" s="71">
        <f t="shared" si="93"/>
        <v>0</v>
      </c>
      <c r="F316" s="71">
        <f t="shared" si="93"/>
        <v>0</v>
      </c>
      <c r="G316" s="71">
        <f t="shared" si="93"/>
        <v>0</v>
      </c>
      <c r="H316" s="88" t="e">
        <f t="shared" si="92"/>
        <v>#DIV/0!</v>
      </c>
      <c r="I316" s="61"/>
    </row>
    <row r="317" spans="1:9" s="56" customFormat="1" ht="11.25" customHeight="1">
      <c r="A317" s="63"/>
      <c r="B317" s="69"/>
      <c r="C317" s="69"/>
      <c r="D317" s="69"/>
      <c r="E317" s="69"/>
      <c r="F317" s="69"/>
      <c r="G317" s="69"/>
      <c r="H317" s="60"/>
      <c r="I317" s="61"/>
    </row>
    <row r="318" spans="1:9" s="107" customFormat="1" ht="16.5" customHeight="1" thickBot="1">
      <c r="A318" s="103" t="s">
        <v>341</v>
      </c>
      <c r="B318" s="104">
        <f aca="true" t="shared" si="94" ref="B318:G318">+B316+B303</f>
        <v>485724493.27182007</v>
      </c>
      <c r="C318" s="104">
        <f t="shared" si="94"/>
        <v>428939839.11635983</v>
      </c>
      <c r="D318" s="104">
        <f t="shared" si="94"/>
        <v>24581071.856360003</v>
      </c>
      <c r="E318" s="104">
        <f t="shared" si="94"/>
        <v>453520910.9727199</v>
      </c>
      <c r="F318" s="104">
        <f t="shared" si="94"/>
        <v>32203582.299099993</v>
      </c>
      <c r="G318" s="104">
        <f t="shared" si="94"/>
        <v>56784654.15546002</v>
      </c>
      <c r="H318" s="105">
        <f>E318/B318*100</f>
        <v>93.36999003649618</v>
      </c>
      <c r="I318" s="106"/>
    </row>
    <row r="319" ht="12" thickTop="1"/>
    <row r="320" spans="1:9" ht="23.25" customHeight="1">
      <c r="A320" s="121" t="s">
        <v>342</v>
      </c>
      <c r="B320" s="121"/>
      <c r="C320" s="121"/>
      <c r="D320" s="121"/>
      <c r="E320" s="121"/>
      <c r="F320" s="121"/>
      <c r="G320" s="121"/>
      <c r="H320" s="121"/>
      <c r="I320" s="110"/>
    </row>
    <row r="321" ht="11.25">
      <c r="A321" s="109" t="s">
        <v>343</v>
      </c>
    </row>
    <row r="322" spans="1:9" ht="23.25" customHeight="1">
      <c r="A322" s="121" t="s">
        <v>344</v>
      </c>
      <c r="B322" s="121"/>
      <c r="C322" s="121"/>
      <c r="D322" s="121"/>
      <c r="E322" s="121"/>
      <c r="F322" s="121"/>
      <c r="G322" s="121"/>
      <c r="H322" s="121"/>
      <c r="I322" s="110"/>
    </row>
    <row r="323" ht="11.25">
      <c r="A323" s="109" t="s">
        <v>345</v>
      </c>
    </row>
    <row r="324" ht="11.25">
      <c r="A324" s="109" t="s">
        <v>346</v>
      </c>
    </row>
    <row r="325" ht="11.25">
      <c r="A325" s="109" t="s">
        <v>347</v>
      </c>
    </row>
    <row r="326" ht="11.25">
      <c r="A326" s="109" t="s">
        <v>348</v>
      </c>
    </row>
  </sheetData>
  <sheetProtection selectLockedCells="1"/>
  <mergeCells count="8">
    <mergeCell ref="A320:H320"/>
    <mergeCell ref="A322:H322"/>
    <mergeCell ref="A5:A7"/>
    <mergeCell ref="B6:B7"/>
    <mergeCell ref="C6:E6"/>
    <mergeCell ref="F6:F7"/>
    <mergeCell ref="G6:G7"/>
    <mergeCell ref="H6:H7"/>
  </mergeCells>
  <printOptions horizontalCentered="1"/>
  <pageMargins left="0.4" right="0.4" top="0.3" bottom="0.4" header="0.2" footer="0.18"/>
  <pageSetup horizontalDpi="600" verticalDpi="600" orientation="portrait" paperSize="9" scale="82" r:id="rId1"/>
  <headerFooter alignWithMargins="0">
    <oddFooter>&amp;CPage &amp;P of &amp;N</oddFooter>
  </headerFooter>
  <rowBreaks count="2" manualBreakCount="2">
    <brk id="162" max="7" man="1"/>
    <brk id="237" max="7" man="1"/>
  </rowBreaks>
</worksheet>
</file>

<file path=xl/worksheets/sheet3.xml><?xml version="1.0" encoding="utf-8"?>
<worksheet xmlns="http://schemas.openxmlformats.org/spreadsheetml/2006/main" xmlns:r="http://schemas.openxmlformats.org/officeDocument/2006/relationships">
  <sheetPr>
    <tabColor indexed="34"/>
  </sheetPr>
  <dimension ref="A1:I8"/>
  <sheetViews>
    <sheetView zoomScalePageLayoutView="0" workbookViewId="0" topLeftCell="A1">
      <selection activeCell="C8" sqref="C8"/>
    </sheetView>
  </sheetViews>
  <sheetFormatPr defaultColWidth="9.140625" defaultRowHeight="12.75"/>
  <cols>
    <col min="1" max="1" width="38.7109375" style="0" customWidth="1"/>
    <col min="2" max="2" width="11.57421875" style="0" bestFit="1" customWidth="1"/>
    <col min="3" max="3" width="10.00390625" style="0" bestFit="1" customWidth="1"/>
    <col min="4" max="4" width="10.00390625" style="0" customWidth="1"/>
    <col min="5" max="5" width="14.57421875" style="0" customWidth="1"/>
    <col min="7" max="7" width="9.421875" style="0" bestFit="1" customWidth="1"/>
    <col min="8" max="8" width="10.28125" style="0" bestFit="1" customWidth="1"/>
  </cols>
  <sheetData>
    <row r="1" ht="12.75">
      <c r="A1" t="s">
        <v>11</v>
      </c>
    </row>
    <row r="2" ht="12.75">
      <c r="A2" t="s">
        <v>0</v>
      </c>
    </row>
    <row r="3" spans="1:7" ht="12.75">
      <c r="A3" t="s">
        <v>1</v>
      </c>
      <c r="G3" t="s">
        <v>2</v>
      </c>
    </row>
    <row r="4" spans="2:9" ht="12.75">
      <c r="B4" s="3" t="s">
        <v>3</v>
      </c>
      <c r="C4" s="3" t="s">
        <v>4</v>
      </c>
      <c r="D4" s="3" t="s">
        <v>7</v>
      </c>
      <c r="E4" t="s">
        <v>8</v>
      </c>
      <c r="G4" t="s">
        <v>3</v>
      </c>
      <c r="H4" t="s">
        <v>4</v>
      </c>
      <c r="I4" t="s">
        <v>7</v>
      </c>
    </row>
    <row r="5" spans="1:9" ht="12.75">
      <c r="A5" t="s">
        <v>5</v>
      </c>
      <c r="B5" s="1">
        <v>145641.21</v>
      </c>
      <c r="C5" s="1">
        <v>178323.305</v>
      </c>
      <c r="D5" s="1">
        <v>161759.977</v>
      </c>
      <c r="E5" s="1">
        <f>SUM(B5:D5)</f>
        <v>485724.492</v>
      </c>
      <c r="F5" s="1"/>
      <c r="G5" s="1">
        <f>B5</f>
        <v>145641.21</v>
      </c>
      <c r="H5" s="1">
        <f>+G5+C5</f>
        <v>323964.515</v>
      </c>
      <c r="I5" s="1">
        <f>+H5+D5</f>
        <v>485724.492</v>
      </c>
    </row>
    <row r="6" spans="1:9" ht="12.75">
      <c r="A6" t="s">
        <v>6</v>
      </c>
      <c r="B6" s="1">
        <v>110233.746</v>
      </c>
      <c r="C6" s="1">
        <v>146679.629</v>
      </c>
      <c r="D6" s="1">
        <v>196607.535</v>
      </c>
      <c r="E6" s="1">
        <f>SUM(B6:D6)</f>
        <v>453520.91000000003</v>
      </c>
      <c r="F6" s="1"/>
      <c r="G6" s="1">
        <f>B6</f>
        <v>110233.746</v>
      </c>
      <c r="H6" s="1">
        <f>+G6+C6</f>
        <v>256913.375</v>
      </c>
      <c r="I6" s="1">
        <f>+H6+D6</f>
        <v>453520.91000000003</v>
      </c>
    </row>
    <row r="7" spans="1:9" ht="12.75">
      <c r="A7" t="s">
        <v>9</v>
      </c>
      <c r="B7" s="4">
        <f>+B6/B5*100</f>
        <v>75.68856781676011</v>
      </c>
      <c r="C7" s="4">
        <f>+C6/C5*100</f>
        <v>82.25488474431315</v>
      </c>
      <c r="D7" s="4">
        <f>+D6/D5*100</f>
        <v>121.54275652499629</v>
      </c>
      <c r="E7" s="4">
        <f>+E6/E5*100</f>
        <v>93.36999008071432</v>
      </c>
      <c r="F7" s="2"/>
      <c r="G7" s="2"/>
      <c r="H7" s="2"/>
      <c r="I7" s="2"/>
    </row>
    <row r="8" spans="1:9" ht="12.75">
      <c r="A8" t="s">
        <v>10</v>
      </c>
      <c r="B8" s="4">
        <f>G8</f>
        <v>75.68856781676011</v>
      </c>
      <c r="C8" s="4">
        <f>H8</f>
        <v>79.30293692813855</v>
      </c>
      <c r="D8" s="4">
        <f>I8</f>
        <v>93.36999008071432</v>
      </c>
      <c r="E8" s="4"/>
      <c r="F8" s="2"/>
      <c r="G8" s="2">
        <f>+G6/G5*100</f>
        <v>75.68856781676011</v>
      </c>
      <c r="H8" s="2">
        <f>+H6/H5*100</f>
        <v>79.30293692813855</v>
      </c>
      <c r="I8" s="2">
        <f>+I6/I5*100</f>
        <v>93.36999008071432</v>
      </c>
    </row>
  </sheetData>
  <sheetProtection/>
  <printOptions/>
  <pageMargins left="0.75" right="0.75" top="1" bottom="0.47" header="0.5" footer="0.5"/>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jpablo</dc:creator>
  <cp:keywords/>
  <dc:description/>
  <cp:lastModifiedBy>Katherine N. Dumpa</cp:lastModifiedBy>
  <cp:lastPrinted>2017-04-10T02:46:10Z</cp:lastPrinted>
  <dcterms:created xsi:type="dcterms:W3CDTF">2014-04-16T02:07:45Z</dcterms:created>
  <dcterms:modified xsi:type="dcterms:W3CDTF">2017-04-10T08:08:13Z</dcterms:modified>
  <cp:category/>
  <cp:version/>
  <cp:contentType/>
  <cp:contentStatus/>
</cp:coreProperties>
</file>